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4240" windowHeight="12585"/>
  </bookViews>
  <sheets>
    <sheet name="Прогноз" sheetId="1" r:id="rId1"/>
  </sheets>
  <definedNames>
    <definedName name="_xlnm.Print_Titles" localSheetId="0">Прогноз!$4:$5</definedName>
    <definedName name="_xlnm.Print_Area" localSheetId="0">Прогноз!$A$1:$P$87</definedName>
  </definedNames>
  <calcPr calcId="145621"/>
</workbook>
</file>

<file path=xl/calcChain.xml><?xml version="1.0" encoding="utf-8"?>
<calcChain xmlns="http://schemas.openxmlformats.org/spreadsheetml/2006/main">
  <c r="O71" i="1" l="1"/>
  <c r="P71" i="1" s="1"/>
  <c r="L71" i="1"/>
  <c r="M71" i="1" s="1"/>
  <c r="I71" i="1"/>
  <c r="J71" i="1" s="1"/>
  <c r="F71" i="1"/>
  <c r="G71" i="1" s="1"/>
  <c r="O70" i="1"/>
  <c r="P70" i="1" s="1"/>
  <c r="O69" i="1"/>
  <c r="P69" i="1" s="1"/>
  <c r="L69" i="1"/>
  <c r="M69" i="1" s="1"/>
  <c r="I69" i="1"/>
  <c r="J69" i="1" s="1"/>
  <c r="F69" i="1"/>
  <c r="G69" i="1" s="1"/>
  <c r="L68" i="1"/>
  <c r="M68" i="1" s="1"/>
  <c r="O67" i="1"/>
  <c r="P67" i="1" s="1"/>
  <c r="L67" i="1"/>
  <c r="M67" i="1" s="1"/>
  <c r="I67" i="1"/>
  <c r="J67" i="1" s="1"/>
  <c r="F67" i="1"/>
  <c r="G67" i="1" s="1"/>
  <c r="B65" i="1"/>
  <c r="B64" i="1"/>
  <c r="B63" i="1"/>
  <c r="I62" i="1"/>
  <c r="J62" i="1" s="1"/>
  <c r="B62" i="1"/>
  <c r="B61" i="1"/>
  <c r="L61" i="1" s="1"/>
  <c r="M61" i="1" s="1"/>
  <c r="B60" i="1"/>
  <c r="B57" i="1"/>
  <c r="O57" i="1" s="1"/>
  <c r="P57" i="1" s="1"/>
  <c r="B56" i="1"/>
  <c r="B55" i="1"/>
  <c r="I54" i="1"/>
  <c r="J54" i="1" s="1"/>
  <c r="B54" i="1"/>
  <c r="B53" i="1"/>
  <c r="L53" i="1" s="1"/>
  <c r="M53" i="1" s="1"/>
  <c r="I50" i="1"/>
  <c r="J50" i="1" s="1"/>
  <c r="B50" i="1"/>
  <c r="B49" i="1"/>
  <c r="F49" i="1" s="1"/>
  <c r="G49" i="1" s="1"/>
  <c r="B48" i="1"/>
  <c r="I48" i="1" s="1"/>
  <c r="J48" i="1" s="1"/>
  <c r="B47" i="1"/>
  <c r="I47" i="1" s="1"/>
  <c r="J47" i="1" s="1"/>
  <c r="I45" i="1"/>
  <c r="J45" i="1" s="1"/>
  <c r="B45" i="1"/>
  <c r="B44" i="1"/>
  <c r="F44" i="1" s="1"/>
  <c r="G44" i="1" s="1"/>
  <c r="B43" i="1"/>
  <c r="I43" i="1" s="1"/>
  <c r="J43" i="1" s="1"/>
  <c r="B42" i="1"/>
  <c r="I39" i="1"/>
  <c r="J39" i="1" s="1"/>
  <c r="B39" i="1"/>
  <c r="B38" i="1"/>
  <c r="F38" i="1" s="1"/>
  <c r="G38" i="1" s="1"/>
  <c r="B37" i="1"/>
  <c r="B36" i="1"/>
  <c r="I36" i="1" s="1"/>
  <c r="J36" i="1" s="1"/>
  <c r="B34" i="1"/>
  <c r="B33" i="1"/>
  <c r="B32" i="1"/>
  <c r="B31" i="1"/>
  <c r="I29" i="1"/>
  <c r="J29" i="1" s="1"/>
  <c r="B29" i="1"/>
  <c r="B28" i="1"/>
  <c r="F28" i="1" s="1"/>
  <c r="G28" i="1" s="1"/>
  <c r="B27" i="1"/>
  <c r="B26" i="1"/>
  <c r="I26" i="1" s="1"/>
  <c r="J26" i="1" s="1"/>
  <c r="B21" i="1"/>
  <c r="O21" i="1" s="1"/>
  <c r="P21" i="1" s="1"/>
  <c r="B20" i="1"/>
  <c r="F20" i="1" s="1"/>
  <c r="G20" i="1" s="1"/>
  <c r="B19" i="1"/>
  <c r="O19" i="1" s="1"/>
  <c r="P19" i="1" s="1"/>
  <c r="B18" i="1"/>
  <c r="B16" i="1"/>
  <c r="L16" i="1" s="1"/>
  <c r="M16" i="1" s="1"/>
  <c r="I15" i="1"/>
  <c r="J15" i="1" s="1"/>
  <c r="B15" i="1"/>
  <c r="F15" i="1" s="1"/>
  <c r="G15" i="1" s="1"/>
  <c r="B14" i="1"/>
  <c r="L14" i="1" s="1"/>
  <c r="M14" i="1" s="1"/>
  <c r="I13" i="1"/>
  <c r="J13" i="1" s="1"/>
  <c r="B13" i="1"/>
  <c r="F13" i="1" s="1"/>
  <c r="G13" i="1" s="1"/>
  <c r="B10" i="1"/>
  <c r="F10" i="1" s="1"/>
  <c r="G10" i="1" s="1"/>
  <c r="B9" i="1"/>
  <c r="I8" i="1"/>
  <c r="J8" i="1" s="1"/>
  <c r="B8" i="1"/>
  <c r="F8" i="1" s="1"/>
  <c r="G8" i="1" s="1"/>
  <c r="I7" i="1"/>
  <c r="J7" i="1" s="1"/>
  <c r="B7" i="1"/>
  <c r="K4" i="1"/>
  <c r="N4" i="1"/>
  <c r="F7" i="1" l="1"/>
  <c r="G7" i="1" s="1"/>
  <c r="I9" i="1"/>
  <c r="J9" i="1" s="1"/>
  <c r="I14" i="1"/>
  <c r="J14" i="1" s="1"/>
  <c r="I32" i="1"/>
  <c r="J32" i="1" s="1"/>
  <c r="O63" i="1"/>
  <c r="P63" i="1" s="1"/>
  <c r="O14" i="1"/>
  <c r="P14" i="1" s="1"/>
  <c r="O13" i="1"/>
  <c r="P13" i="1" s="1"/>
  <c r="O15" i="1"/>
  <c r="P15" i="1" s="1"/>
  <c r="I16" i="1"/>
  <c r="J16" i="1" s="1"/>
  <c r="I18" i="1"/>
  <c r="J18" i="1" s="1"/>
  <c r="O18" i="1"/>
  <c r="P18" i="1" s="1"/>
  <c r="H4" i="1"/>
  <c r="F9" i="1"/>
  <c r="G9" i="1" s="1"/>
  <c r="I10" i="1"/>
  <c r="J10" i="1" s="1"/>
  <c r="L13" i="1"/>
  <c r="M13" i="1" s="1"/>
  <c r="F14" i="1"/>
  <c r="G14" i="1" s="1"/>
  <c r="L15" i="1"/>
  <c r="M15" i="1" s="1"/>
  <c r="F16" i="1"/>
  <c r="G16" i="1" s="1"/>
  <c r="I19" i="1"/>
  <c r="J19" i="1" s="1"/>
  <c r="I20" i="1"/>
  <c r="J20" i="1" s="1"/>
  <c r="I21" i="1"/>
  <c r="J21" i="1" s="1"/>
  <c r="I27" i="1"/>
  <c r="J27" i="1" s="1"/>
  <c r="F27" i="1"/>
  <c r="G27" i="1" s="1"/>
  <c r="F33" i="1"/>
  <c r="G33" i="1" s="1"/>
  <c r="I34" i="1"/>
  <c r="J34" i="1" s="1"/>
  <c r="I42" i="1"/>
  <c r="J42" i="1" s="1"/>
  <c r="O55" i="1"/>
  <c r="P55" i="1" s="1"/>
  <c r="O16" i="1"/>
  <c r="P16" i="1" s="1"/>
  <c r="F18" i="1"/>
  <c r="G18" i="1" s="1"/>
  <c r="L18" i="1"/>
  <c r="M18" i="1" s="1"/>
  <c r="I31" i="1"/>
  <c r="J31" i="1" s="1"/>
  <c r="F32" i="1"/>
  <c r="G32" i="1" s="1"/>
  <c r="I37" i="1"/>
  <c r="J37" i="1" s="1"/>
  <c r="F37" i="1"/>
  <c r="G37" i="1" s="1"/>
  <c r="F19" i="1"/>
  <c r="G19" i="1" s="1"/>
  <c r="L20" i="1"/>
  <c r="M20" i="1" s="1"/>
  <c r="O20" i="1"/>
  <c r="P20" i="1" s="1"/>
  <c r="F21" i="1"/>
  <c r="G21" i="1" s="1"/>
  <c r="F26" i="1"/>
  <c r="G26" i="1" s="1"/>
  <c r="I28" i="1"/>
  <c r="J28" i="1" s="1"/>
  <c r="F31" i="1"/>
  <c r="G31" i="1" s="1"/>
  <c r="I33" i="1"/>
  <c r="J33" i="1" s="1"/>
  <c r="F36" i="1"/>
  <c r="G36" i="1" s="1"/>
  <c r="I38" i="1"/>
  <c r="J38" i="1" s="1"/>
  <c r="F42" i="1"/>
  <c r="G42" i="1" s="1"/>
  <c r="I44" i="1"/>
  <c r="J44" i="1" s="1"/>
  <c r="F47" i="1"/>
  <c r="G47" i="1" s="1"/>
  <c r="I49" i="1"/>
  <c r="J49" i="1" s="1"/>
  <c r="F53" i="1"/>
  <c r="G53" i="1" s="1"/>
  <c r="O53" i="1"/>
  <c r="P53" i="1" s="1"/>
  <c r="L54" i="1"/>
  <c r="M54" i="1" s="1"/>
  <c r="O54" i="1"/>
  <c r="P54" i="1" s="1"/>
  <c r="I55" i="1"/>
  <c r="J55" i="1" s="1"/>
  <c r="L55" i="1"/>
  <c r="M55" i="1" s="1"/>
  <c r="I57" i="1"/>
  <c r="J57" i="1" s="1"/>
  <c r="L57" i="1"/>
  <c r="M57" i="1" s="1"/>
  <c r="F60" i="1"/>
  <c r="G60" i="1" s="1"/>
  <c r="F61" i="1"/>
  <c r="G61" i="1" s="1"/>
  <c r="O61" i="1"/>
  <c r="P61" i="1" s="1"/>
  <c r="L62" i="1"/>
  <c r="M62" i="1" s="1"/>
  <c r="O62" i="1"/>
  <c r="P62" i="1" s="1"/>
  <c r="I63" i="1"/>
  <c r="J63" i="1" s="1"/>
  <c r="L63" i="1"/>
  <c r="M63" i="1" s="1"/>
  <c r="F64" i="1"/>
  <c r="G64" i="1" s="1"/>
  <c r="O64" i="1"/>
  <c r="P64" i="1" s="1"/>
  <c r="F65" i="1"/>
  <c r="G65" i="1" s="1"/>
  <c r="I68" i="1"/>
  <c r="J68" i="1" s="1"/>
  <c r="O68" i="1"/>
  <c r="P68" i="1" s="1"/>
  <c r="F70" i="1"/>
  <c r="G70" i="1" s="1"/>
  <c r="L70" i="1"/>
  <c r="M70" i="1" s="1"/>
  <c r="F43" i="1"/>
  <c r="G43" i="1" s="1"/>
  <c r="F48" i="1"/>
  <c r="G48" i="1" s="1"/>
  <c r="F56" i="1"/>
  <c r="G56" i="1" s="1"/>
  <c r="O60" i="1"/>
  <c r="P60" i="1" s="1"/>
  <c r="L19" i="1"/>
  <c r="M19" i="1" s="1"/>
  <c r="L21" i="1"/>
  <c r="M21" i="1" s="1"/>
  <c r="F29" i="1"/>
  <c r="G29" i="1" s="1"/>
  <c r="F34" i="1"/>
  <c r="G34" i="1" s="1"/>
  <c r="F39" i="1"/>
  <c r="G39" i="1" s="1"/>
  <c r="F45" i="1"/>
  <c r="G45" i="1" s="1"/>
  <c r="F50" i="1"/>
  <c r="G50" i="1" s="1"/>
  <c r="I53" i="1"/>
  <c r="J53" i="1" s="1"/>
  <c r="F55" i="1"/>
  <c r="G55" i="1" s="1"/>
  <c r="L56" i="1"/>
  <c r="M56" i="1" s="1"/>
  <c r="O56" i="1"/>
  <c r="P56" i="1" s="1"/>
  <c r="F57" i="1"/>
  <c r="G57" i="1" s="1"/>
  <c r="L60" i="1"/>
  <c r="M60" i="1" s="1"/>
  <c r="I61" i="1"/>
  <c r="J61" i="1" s="1"/>
  <c r="F63" i="1"/>
  <c r="G63" i="1" s="1"/>
  <c r="I64" i="1"/>
  <c r="J64" i="1" s="1"/>
  <c r="L64" i="1"/>
  <c r="M64" i="1" s="1"/>
  <c r="L65" i="1"/>
  <c r="M65" i="1" s="1"/>
  <c r="O65" i="1"/>
  <c r="P65" i="1" s="1"/>
  <c r="F68" i="1"/>
  <c r="G68" i="1" s="1"/>
  <c r="I70" i="1"/>
  <c r="J70" i="1" s="1"/>
  <c r="F54" i="1"/>
  <c r="G54" i="1" s="1"/>
  <c r="I56" i="1"/>
  <c r="J56" i="1" s="1"/>
  <c r="I60" i="1"/>
  <c r="J60" i="1" s="1"/>
  <c r="F62" i="1"/>
  <c r="G62" i="1" s="1"/>
  <c r="I65" i="1"/>
  <c r="J65" i="1" s="1"/>
</calcChain>
</file>

<file path=xl/sharedStrings.xml><?xml version="1.0" encoding="utf-8"?>
<sst xmlns="http://schemas.openxmlformats.org/spreadsheetml/2006/main" count="117" uniqueCount="44">
  <si>
    <t>Расчет прогнозных предельных уровней нерегулируемых цен на розничных рынках электрической энергии (мощности) для потребителей 
ОАО "Новосибирскэнергосбыт"</t>
  </si>
  <si>
    <t>Группы потребителей/ Уровень напряжения</t>
  </si>
  <si>
    <t>Прогнозная средневзвешенная нерегулируемая цена на электрическую энергию(мощность) на оптовом рынке</t>
  </si>
  <si>
    <t xml:space="preserve">Плата за иные услуги, оказание которых является неотъемлемой частью процесса поставки электрической энергии потребителям, определяется согласно п. 9(1) Правил определения и применения ГП нерегулируемых цен на электрическую энергию (мощность), утв. ПП РФ от 29.12.2011 г. № 1179
</t>
  </si>
  <si>
    <t>Для потребителей с максимальной мощностью энергопринимающих устройств  менее 150 кВт</t>
  </si>
  <si>
    <t>Для потребителей с максимальной мощностью энергопринимающих устройств от 150 до 670 кВт</t>
  </si>
  <si>
    <t>Для потребителей с максимальной мощностью энергопринимающих устройств  от 670 кВт до 10 МВт</t>
  </si>
  <si>
    <t>Для потребителей с максимальной мощностью энергопринимающих устройств не менее 10 МВт</t>
  </si>
  <si>
    <t>Предельный уровень нерегулируемых цен на розничных рынках</t>
  </si>
  <si>
    <t>Расчет предельного уровня нерегулируемых цен на розничных рынках</t>
  </si>
  <si>
    <t>руб./МВтч</t>
  </si>
  <si>
    <t>Потребители, рассчитывающиеся по I ценовой категории</t>
  </si>
  <si>
    <t>ВН</t>
  </si>
  <si>
    <t>СН-I</t>
  </si>
  <si>
    <t>СН-II</t>
  </si>
  <si>
    <t>НН</t>
  </si>
  <si>
    <t>Организации, оказывающие услуги по передаче электрической энергии, приобретающие ее в целях компенсации потерь в сетях (согласно п.2 Правил определения и применения ГП нерегулируемых цен на электрическую энергию (мощность), утв. ПП РФ от 29.12.2011 № 1179)</t>
  </si>
  <si>
    <t>В отношении величин непревышения фактических объемов потерь электрической энергии над объемами потерь, учтенными в сводном прогнозном балансе</t>
  </si>
  <si>
    <t>В отношении величин превышения фактических объемов потерь электрической энергии над объемами потерь, учтенными в сводном прогнозном балансе</t>
  </si>
  <si>
    <t>Потребители, рассчитывающиеся по II ценовой категории</t>
  </si>
  <si>
    <t>Цены, дифференцированные по трем зонам суток:</t>
  </si>
  <si>
    <t>ночная зона</t>
  </si>
  <si>
    <t>полупиковая зона</t>
  </si>
  <si>
    <t>пиковая зона</t>
  </si>
  <si>
    <t>Цены, дифференцированные по двум зонам суток:</t>
  </si>
  <si>
    <t>дневная зона</t>
  </si>
  <si>
    <t>Потребители, рассчитывающиеся по III и V* ценовой категории</t>
  </si>
  <si>
    <t>Электроэнергия</t>
  </si>
  <si>
    <t xml:space="preserve">Мощность </t>
  </si>
  <si>
    <t>Потребители, рассчитывающиеся по IV и VI* ценовой категории</t>
  </si>
  <si>
    <t>от шин ВН</t>
  </si>
  <si>
    <t xml:space="preserve">Мощность на покупку </t>
  </si>
  <si>
    <t>Мощность на передачу</t>
  </si>
  <si>
    <t>Справочно:</t>
  </si>
  <si>
    <t>Прогнозная средневзвешенная нерегулируемая цена на электроэнергию с учетом мощности на оптовом рынке для покупателей с интегральным учетом при наличии зонных счетчиков. (Определяется и публикуется коммерческим оператором ОАО "АТС" не позднее 10 дней по окончании расчетного периода на своем официальном сайте в сети Интернет. Рассчитывается согласно Приложению №16 к Договору о присоединении к торговой системе оптового рынка):</t>
  </si>
  <si>
    <t>дифференцированная по трем зонам суток:</t>
  </si>
  <si>
    <t>дифференцированная по двум зонам суток:</t>
  </si>
  <si>
    <t>*  при оплате э/э по V и VI ценовой категории, цена будет зависеть от точности планирования электропотребления абонентом</t>
  </si>
  <si>
    <t>Январь 2016 г.</t>
  </si>
  <si>
    <t>Плата за услуги по передаче электрической энергии, утв. приказом ДТ НСО от 30.06.2015 г. № 101-ЭЭ</t>
  </si>
  <si>
    <t>Сбытовая надбавка гарантирующего поставщика, исходя из Приказа ДТ НСО от 26.12.2014 г.     № 497-ЭЭ (в ред. Приказа ДТ НСО от 18.06.2015 г. №87-ЭЭ)</t>
  </si>
  <si>
    <t>Прогнозная средневзвешенная нерегулируемая цена на электрическую энергию на оптовом рынке, учитывающая расходы на приобретение мощности на оптовом рынке, приходящиеся на единицу электрической энергии на январь 2016 г. (Определяется и публикуется гарантирующим поставщиком не позднее 15 дней по окончании расчетного периода на своем официальном сайте в сети Интернет), руб./МВтч</t>
  </si>
  <si>
    <t>Прогнозная средневзвешенная свободная (нерегулируемая) цена на электрическую энергию на оптовом рынке (средневзвешенная цена на электрическую энергию) на январь 2016 г.</t>
  </si>
  <si>
    <t>Прогнозная средневзвешенная свободная (нерегулируемая) цена на мощность на оптовом рынке (средневзвешенная цена за мощность) на январь 2016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</si>
</sst>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0.0%"/>
    <numFmt numFmtId="165" formatCode="0.0"/>
    <numFmt numFmtId="166" formatCode="_-* #,##0_р_._-;\-* #,##0_р_._-;_-* &quot;-&quot;??_р_._-;_-@_-"/>
    <numFmt numFmtId="167" formatCode="#,##0.00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u/>
      <sz val="28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22"/>
      <name val="Times New Roman"/>
      <family val="1"/>
      <charset val="204"/>
    </font>
    <font>
      <b/>
      <u/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Times New Roman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55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8" fillId="0" borderId="0"/>
    <xf numFmtId="0" fontId="14" fillId="0" borderId="42" applyNumberFormat="0" applyFill="0" applyAlignment="0" applyProtection="0"/>
    <xf numFmtId="0" fontId="15" fillId="2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3" borderId="43" applyNumberFormat="0" applyFont="0" applyAlignment="0" applyProtection="0"/>
    <xf numFmtId="0" fontId="2" fillId="3" borderId="43" applyNumberFormat="0" applyFont="0" applyAlignment="0" applyProtection="0"/>
    <xf numFmtId="0" fontId="2" fillId="0" borderId="0"/>
    <xf numFmtId="0" fontId="17" fillId="0" borderId="0"/>
    <xf numFmtId="0" fontId="18" fillId="0" borderId="44" applyNumberFormat="0" applyFill="0" applyAlignment="0" applyProtection="0"/>
    <xf numFmtId="0" fontId="19" fillId="4" borderId="45" applyNumberFormat="0" applyAlignment="0" applyProtection="0"/>
    <xf numFmtId="0" fontId="20" fillId="0" borderId="0" applyNumberFormat="0" applyFill="0" applyBorder="0" applyAlignment="0" applyProtection="0"/>
  </cellStyleXfs>
  <cellXfs count="147">
    <xf numFmtId="0" fontId="0" fillId="0" borderId="0" xfId="0"/>
    <xf numFmtId="0" fontId="4" fillId="0" borderId="0" xfId="2" applyFont="1" applyFill="1"/>
    <xf numFmtId="43" fontId="5" fillId="0" borderId="0" xfId="2" applyNumberFormat="1" applyFont="1" applyFill="1" applyAlignment="1">
      <alignment horizontal="center" vertical="center" wrapText="1"/>
    </xf>
    <xf numFmtId="0" fontId="5" fillId="0" borderId="0" xfId="2" applyFont="1" applyFill="1" applyAlignment="1">
      <alignment horizontal="center" vertical="center" wrapText="1"/>
    </xf>
    <xf numFmtId="0" fontId="6" fillId="0" borderId="0" xfId="2" applyFont="1" applyFill="1" applyAlignment="1">
      <alignment horizontal="left" vertical="center" indent="4"/>
    </xf>
    <xf numFmtId="0" fontId="7" fillId="0" borderId="0" xfId="2" applyFont="1" applyFill="1" applyAlignment="1">
      <alignment horizontal="center" vertical="center" wrapText="1"/>
    </xf>
    <xf numFmtId="164" fontId="9" fillId="0" borderId="7" xfId="2" applyNumberFormat="1" applyFont="1" applyFill="1" applyBorder="1" applyAlignment="1">
      <alignment horizontal="center" vertical="center" wrapText="1"/>
    </xf>
    <xf numFmtId="164" fontId="9" fillId="0" borderId="8" xfId="2" applyNumberFormat="1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0" fontId="10" fillId="0" borderId="10" xfId="2" applyFont="1" applyFill="1" applyBorder="1" applyAlignment="1">
      <alignment vertical="center"/>
    </xf>
    <xf numFmtId="3" fontId="9" fillId="0" borderId="10" xfId="3" applyNumberFormat="1" applyFont="1" applyFill="1" applyBorder="1" applyAlignment="1">
      <alignment horizontal="center" vertical="center"/>
    </xf>
    <xf numFmtId="164" fontId="11" fillId="0" borderId="4" xfId="2" applyNumberFormat="1" applyFont="1" applyFill="1" applyBorder="1" applyAlignment="1">
      <alignment horizontal="center" vertical="center" wrapText="1"/>
    </xf>
    <xf numFmtId="2" fontId="4" fillId="0" borderId="1" xfId="2" applyNumberFormat="1" applyFont="1" applyFill="1" applyBorder="1" applyAlignment="1">
      <alignment horizontal="center" vertical="center" wrapText="1"/>
    </xf>
    <xf numFmtId="4" fontId="4" fillId="0" borderId="2" xfId="3" applyNumberFormat="1" applyFont="1" applyFill="1" applyBorder="1" applyAlignment="1">
      <alignment horizontal="center" vertical="center"/>
    </xf>
    <xf numFmtId="4" fontId="4" fillId="0" borderId="3" xfId="3" applyNumberFormat="1" applyFont="1" applyFill="1" applyBorder="1" applyAlignment="1">
      <alignment horizontal="center" vertical="center"/>
    </xf>
    <xf numFmtId="4" fontId="4" fillId="0" borderId="1" xfId="3" applyNumberFormat="1" applyFont="1" applyFill="1" applyBorder="1" applyAlignment="1">
      <alignment horizontal="center" vertical="center"/>
    </xf>
    <xf numFmtId="3" fontId="4" fillId="0" borderId="3" xfId="3" applyNumberFormat="1" applyFont="1" applyFill="1" applyBorder="1" applyAlignment="1">
      <alignment horizontal="center" vertical="center"/>
    </xf>
    <xf numFmtId="164" fontId="11" fillId="0" borderId="13" xfId="2" applyNumberFormat="1" applyFont="1" applyFill="1" applyBorder="1" applyAlignment="1">
      <alignment horizontal="center" vertical="center" wrapText="1"/>
    </xf>
    <xf numFmtId="2" fontId="4" fillId="0" borderId="14" xfId="2" applyNumberFormat="1" applyFont="1" applyFill="1" applyBorder="1" applyAlignment="1">
      <alignment horizontal="center" vertical="center" wrapText="1"/>
    </xf>
    <xf numFmtId="4" fontId="4" fillId="0" borderId="15" xfId="3" applyNumberFormat="1" applyFont="1" applyFill="1" applyBorder="1" applyAlignment="1">
      <alignment horizontal="center" vertical="center"/>
    </xf>
    <xf numFmtId="4" fontId="4" fillId="0" borderId="16" xfId="3" applyNumberFormat="1" applyFont="1" applyFill="1" applyBorder="1" applyAlignment="1">
      <alignment horizontal="center" vertical="center"/>
    </xf>
    <xf numFmtId="4" fontId="4" fillId="0" borderId="14" xfId="3" applyNumberFormat="1" applyFont="1" applyFill="1" applyBorder="1" applyAlignment="1">
      <alignment horizontal="center" vertical="center"/>
    </xf>
    <xf numFmtId="3" fontId="4" fillId="0" borderId="16" xfId="3" applyNumberFormat="1" applyFont="1" applyFill="1" applyBorder="1" applyAlignment="1">
      <alignment horizontal="center" vertical="center"/>
    </xf>
    <xf numFmtId="164" fontId="11" fillId="0" borderId="17" xfId="2" applyNumberFormat="1" applyFont="1" applyFill="1" applyBorder="1" applyAlignment="1">
      <alignment horizontal="center" vertical="center" wrapText="1"/>
    </xf>
    <xf numFmtId="2" fontId="4" fillId="0" borderId="7" xfId="2" applyNumberFormat="1" applyFont="1" applyFill="1" applyBorder="1" applyAlignment="1">
      <alignment horizontal="center" vertical="center" wrapText="1"/>
    </xf>
    <xf numFmtId="4" fontId="4" fillId="0" borderId="8" xfId="3" applyNumberFormat="1" applyFont="1" applyFill="1" applyBorder="1" applyAlignment="1">
      <alignment horizontal="center" vertical="center"/>
    </xf>
    <xf numFmtId="4" fontId="4" fillId="0" borderId="9" xfId="3" applyNumberFormat="1" applyFont="1" applyFill="1" applyBorder="1" applyAlignment="1">
      <alignment horizontal="center" vertical="center"/>
    </xf>
    <xf numFmtId="4" fontId="4" fillId="0" borderId="7" xfId="3" applyNumberFormat="1" applyFont="1" applyFill="1" applyBorder="1" applyAlignment="1">
      <alignment horizontal="center" vertical="center"/>
    </xf>
    <xf numFmtId="3" fontId="4" fillId="0" borderId="9" xfId="3" applyNumberFormat="1" applyFont="1" applyFill="1" applyBorder="1" applyAlignment="1">
      <alignment horizontal="center" vertical="center"/>
    </xf>
    <xf numFmtId="4" fontId="4" fillId="0" borderId="4" xfId="3" applyNumberFormat="1" applyFont="1" applyFill="1" applyBorder="1" applyAlignment="1">
      <alignment horizontal="center" vertical="center"/>
    </xf>
    <xf numFmtId="4" fontId="4" fillId="0" borderId="13" xfId="3" applyNumberFormat="1" applyFont="1" applyFill="1" applyBorder="1" applyAlignment="1">
      <alignment horizontal="center" vertical="center"/>
    </xf>
    <xf numFmtId="4" fontId="4" fillId="0" borderId="17" xfId="3" applyNumberFormat="1" applyFont="1" applyFill="1" applyBorder="1" applyAlignment="1">
      <alignment horizontal="center" vertical="center"/>
    </xf>
    <xf numFmtId="0" fontId="11" fillId="0" borderId="22" xfId="3" applyNumberFormat="1" applyFont="1" applyFill="1" applyBorder="1" applyAlignment="1">
      <alignment vertical="center"/>
    </xf>
    <xf numFmtId="0" fontId="11" fillId="0" borderId="23" xfId="3" applyNumberFormat="1" applyFont="1" applyFill="1" applyBorder="1" applyAlignment="1">
      <alignment vertical="center"/>
    </xf>
    <xf numFmtId="0" fontId="11" fillId="0" borderId="28" xfId="3" applyNumberFormat="1" applyFont="1" applyFill="1" applyBorder="1" applyAlignment="1">
      <alignment vertical="center"/>
    </xf>
    <xf numFmtId="0" fontId="4" fillId="0" borderId="4" xfId="3" applyNumberFormat="1" applyFont="1" applyFill="1" applyBorder="1" applyAlignment="1">
      <alignment horizontal="center" vertical="center" wrapText="1"/>
    </xf>
    <xf numFmtId="0" fontId="4" fillId="0" borderId="1" xfId="3" applyNumberFormat="1" applyFont="1" applyFill="1" applyBorder="1" applyAlignment="1">
      <alignment horizontal="center" vertical="center" wrapText="1"/>
    </xf>
    <xf numFmtId="3" fontId="4" fillId="0" borderId="2" xfId="2" applyNumberFormat="1" applyFont="1" applyFill="1" applyBorder="1" applyAlignment="1">
      <alignment horizontal="center" vertical="center"/>
    </xf>
    <xf numFmtId="3" fontId="4" fillId="0" borderId="1" xfId="2" applyNumberFormat="1" applyFont="1" applyFill="1" applyBorder="1" applyAlignment="1">
      <alignment horizontal="center" vertical="center"/>
    </xf>
    <xf numFmtId="0" fontId="4" fillId="0" borderId="13" xfId="3" applyNumberFormat="1" applyFont="1" applyFill="1" applyBorder="1" applyAlignment="1">
      <alignment horizontal="center" vertical="center" wrapText="1"/>
    </xf>
    <xf numFmtId="3" fontId="4" fillId="0" borderId="15" xfId="2" applyNumberFormat="1" applyFont="1" applyFill="1" applyBorder="1" applyAlignment="1">
      <alignment horizontal="center" vertical="center"/>
    </xf>
    <xf numFmtId="2" fontId="4" fillId="0" borderId="14" xfId="2" applyNumberFormat="1" applyFont="1" applyFill="1" applyBorder="1" applyAlignment="1">
      <alignment horizontal="center" vertical="center"/>
    </xf>
    <xf numFmtId="0" fontId="11" fillId="0" borderId="13" xfId="3" applyNumberFormat="1" applyFont="1" applyFill="1" applyBorder="1" applyAlignment="1">
      <alignment vertical="center"/>
    </xf>
    <xf numFmtId="2" fontId="4" fillId="0" borderId="13" xfId="2" applyNumberFormat="1" applyFont="1" applyFill="1" applyBorder="1" applyAlignment="1">
      <alignment horizontal="center" vertical="center"/>
    </xf>
    <xf numFmtId="164" fontId="11" fillId="0" borderId="1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164" fontId="11" fillId="0" borderId="30" xfId="2" applyNumberFormat="1" applyFont="1" applyFill="1" applyBorder="1" applyAlignment="1">
      <alignment horizontal="center" vertical="center" wrapText="1"/>
    </xf>
    <xf numFmtId="164" fontId="11" fillId="0" borderId="3" xfId="2" applyNumberFormat="1" applyFont="1" applyFill="1" applyBorder="1" applyAlignment="1">
      <alignment horizontal="center" vertical="center" wrapText="1"/>
    </xf>
    <xf numFmtId="0" fontId="4" fillId="0" borderId="31" xfId="2" applyFont="1" applyFill="1" applyBorder="1"/>
    <xf numFmtId="0" fontId="4" fillId="0" borderId="2" xfId="2" applyFont="1" applyFill="1" applyBorder="1"/>
    <xf numFmtId="0" fontId="4" fillId="0" borderId="3" xfId="2" applyFont="1" applyFill="1" applyBorder="1"/>
    <xf numFmtId="0" fontId="4" fillId="0" borderId="1" xfId="2" applyFont="1" applyFill="1" applyBorder="1"/>
    <xf numFmtId="2" fontId="4" fillId="0" borderId="15" xfId="2" applyNumberFormat="1" applyFont="1" applyFill="1" applyBorder="1" applyAlignment="1">
      <alignment horizontal="center" vertical="center" wrapText="1"/>
    </xf>
    <xf numFmtId="2" fontId="11" fillId="0" borderId="15" xfId="2" applyNumberFormat="1" applyFont="1" applyFill="1" applyBorder="1" applyAlignment="1">
      <alignment horizontal="center" vertical="center" wrapText="1"/>
    </xf>
    <xf numFmtId="165" fontId="11" fillId="0" borderId="32" xfId="2" applyNumberFormat="1" applyFont="1" applyFill="1" applyBorder="1" applyAlignment="1">
      <alignment horizontal="center" vertical="center" wrapText="1"/>
    </xf>
    <xf numFmtId="164" fontId="11" fillId="0" borderId="34" xfId="2" applyNumberFormat="1" applyFont="1" applyFill="1" applyBorder="1" applyAlignment="1">
      <alignment horizontal="center" vertical="center" wrapText="1"/>
    </xf>
    <xf numFmtId="164" fontId="11" fillId="0" borderId="31" xfId="2" applyNumberFormat="1" applyFont="1" applyFill="1" applyBorder="1" applyAlignment="1">
      <alignment horizontal="center" vertical="center" wrapText="1"/>
    </xf>
    <xf numFmtId="164" fontId="11" fillId="0" borderId="35" xfId="2" applyNumberFormat="1" applyFont="1" applyFill="1" applyBorder="1" applyAlignment="1">
      <alignment horizontal="center" vertical="center" wrapText="1"/>
    </xf>
    <xf numFmtId="2" fontId="4" fillId="0" borderId="36" xfId="2" applyNumberFormat="1" applyFont="1" applyFill="1" applyBorder="1" applyAlignment="1">
      <alignment horizontal="center" vertical="center" wrapText="1"/>
    </xf>
    <xf numFmtId="164" fontId="11" fillId="0" borderId="36" xfId="2" applyNumberFormat="1" applyFont="1" applyFill="1" applyBorder="1" applyAlignment="1">
      <alignment horizontal="center" vertical="center" wrapText="1"/>
    </xf>
    <xf numFmtId="164" fontId="4" fillId="0" borderId="15" xfId="2" applyNumberFormat="1" applyFont="1" applyFill="1" applyBorder="1" applyAlignment="1">
      <alignment horizontal="center" vertical="center" wrapText="1"/>
    </xf>
    <xf numFmtId="164" fontId="4" fillId="0" borderId="16" xfId="2" applyNumberFormat="1" applyFont="1" applyFill="1" applyBorder="1" applyAlignment="1">
      <alignment horizontal="center" vertical="center" wrapText="1"/>
    </xf>
    <xf numFmtId="164" fontId="11" fillId="0" borderId="14" xfId="2" applyNumberFormat="1" applyFont="1" applyFill="1" applyBorder="1" applyAlignment="1">
      <alignment horizontal="center" vertical="center" wrapText="1"/>
    </xf>
    <xf numFmtId="164" fontId="11" fillId="0" borderId="15" xfId="2" applyNumberFormat="1" applyFont="1" applyFill="1" applyBorder="1" applyAlignment="1">
      <alignment horizontal="center" vertical="center" wrapText="1"/>
    </xf>
    <xf numFmtId="164" fontId="11" fillId="0" borderId="16" xfId="2" applyNumberFormat="1" applyFont="1" applyFill="1" applyBorder="1" applyAlignment="1">
      <alignment horizontal="center" vertical="center" wrapText="1"/>
    </xf>
    <xf numFmtId="0" fontId="4" fillId="0" borderId="14" xfId="2" applyFont="1" applyFill="1" applyBorder="1"/>
    <xf numFmtId="0" fontId="4" fillId="0" borderId="15" xfId="2" applyFont="1" applyFill="1" applyBorder="1"/>
    <xf numFmtId="0" fontId="4" fillId="0" borderId="16" xfId="2" applyFont="1" applyFill="1" applyBorder="1"/>
    <xf numFmtId="4" fontId="4" fillId="0" borderId="15" xfId="2" applyNumberFormat="1" applyFont="1" applyFill="1" applyBorder="1"/>
    <xf numFmtId="4" fontId="4" fillId="0" borderId="15" xfId="2" applyNumberFormat="1" applyFont="1" applyFill="1" applyBorder="1" applyAlignment="1">
      <alignment horizontal="center" vertical="center" wrapText="1"/>
    </xf>
    <xf numFmtId="4" fontId="4" fillId="0" borderId="16" xfId="2" applyNumberFormat="1" applyFont="1" applyFill="1" applyBorder="1" applyAlignment="1">
      <alignment horizontal="center" vertical="center" wrapText="1"/>
    </xf>
    <xf numFmtId="4" fontId="11" fillId="0" borderId="14" xfId="2" applyNumberFormat="1" applyFont="1" applyFill="1" applyBorder="1" applyAlignment="1">
      <alignment horizontal="center" vertical="center" wrapText="1"/>
    </xf>
    <xf numFmtId="4" fontId="4" fillId="0" borderId="14" xfId="2" applyNumberFormat="1" applyFont="1" applyFill="1" applyBorder="1"/>
    <xf numFmtId="4" fontId="4" fillId="0" borderId="15" xfId="2" applyNumberFormat="1" applyFont="1" applyFill="1" applyBorder="1" applyAlignment="1">
      <alignment horizontal="center"/>
    </xf>
    <xf numFmtId="4" fontId="11" fillId="0" borderId="16" xfId="2" applyNumberFormat="1" applyFont="1" applyFill="1" applyBorder="1" applyAlignment="1">
      <alignment horizontal="center" vertical="center" wrapText="1"/>
    </xf>
    <xf numFmtId="164" fontId="11" fillId="0" borderId="37" xfId="2" applyNumberFormat="1" applyFont="1" applyFill="1" applyBorder="1" applyAlignment="1">
      <alignment horizontal="center" vertical="center" wrapText="1"/>
    </xf>
    <xf numFmtId="164" fontId="11" fillId="0" borderId="28" xfId="2" applyNumberFormat="1" applyFont="1" applyFill="1" applyBorder="1" applyAlignment="1">
      <alignment horizontal="center" vertical="center" wrapText="1"/>
    </xf>
    <xf numFmtId="4" fontId="4" fillId="0" borderId="8" xfId="2" applyNumberFormat="1" applyFont="1" applyFill="1" applyBorder="1" applyAlignment="1">
      <alignment horizontal="center" vertical="center" wrapText="1"/>
    </xf>
    <xf numFmtId="4" fontId="11" fillId="0" borderId="9" xfId="2" applyNumberFormat="1" applyFont="1" applyFill="1" applyBorder="1" applyAlignment="1">
      <alignment horizontal="center" vertical="center" wrapText="1"/>
    </xf>
    <xf numFmtId="4" fontId="11" fillId="0" borderId="7" xfId="2" applyNumberFormat="1" applyFont="1" applyFill="1" applyBorder="1" applyAlignment="1">
      <alignment horizontal="center" vertical="center" wrapText="1"/>
    </xf>
    <xf numFmtId="4" fontId="4" fillId="0" borderId="7" xfId="2" applyNumberFormat="1" applyFont="1" applyFill="1" applyBorder="1"/>
    <xf numFmtId="4" fontId="4" fillId="0" borderId="8" xfId="2" applyNumberFormat="1" applyFont="1" applyFill="1" applyBorder="1" applyAlignment="1">
      <alignment horizontal="center"/>
    </xf>
    <xf numFmtId="0" fontId="4" fillId="0" borderId="0" xfId="2" applyFont="1" applyFill="1" applyBorder="1" applyAlignment="1">
      <alignment vertical="center" wrapText="1"/>
    </xf>
    <xf numFmtId="166" fontId="4" fillId="0" borderId="0" xfId="1" applyNumberFormat="1" applyFont="1" applyFill="1" applyBorder="1" applyAlignment="1">
      <alignment vertical="center" wrapText="1"/>
    </xf>
    <xf numFmtId="0" fontId="4" fillId="0" borderId="15" xfId="2" applyFont="1" applyFill="1" applyBorder="1" applyAlignment="1">
      <alignment horizontal="center" vertical="center" wrapText="1"/>
    </xf>
    <xf numFmtId="0" fontId="4" fillId="0" borderId="0" xfId="2" applyNumberFormat="1" applyFont="1" applyFill="1" applyBorder="1" applyAlignment="1">
      <alignment horizontal="center" vertical="center" wrapText="1"/>
    </xf>
    <xf numFmtId="0" fontId="4" fillId="0" borderId="0" xfId="2" applyFont="1" applyFill="1" applyBorder="1"/>
    <xf numFmtId="0" fontId="4" fillId="0" borderId="8" xfId="2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vertical="center" wrapText="1"/>
    </xf>
    <xf numFmtId="167" fontId="13" fillId="0" borderId="0" xfId="2" applyNumberFormat="1" applyFont="1" applyFill="1" applyBorder="1" applyAlignment="1">
      <alignment vertical="center" wrapText="1"/>
    </xf>
    <xf numFmtId="0" fontId="5" fillId="0" borderId="0" xfId="2" applyFont="1" applyFill="1" applyAlignment="1">
      <alignment vertical="center" wrapText="1"/>
    </xf>
    <xf numFmtId="0" fontId="4" fillId="0" borderId="0" xfId="2" applyFont="1" applyFill="1" applyAlignment="1">
      <alignment vertical="center"/>
    </xf>
    <xf numFmtId="0" fontId="4" fillId="0" borderId="0" xfId="2" applyFont="1" applyFill="1" applyBorder="1" applyAlignment="1">
      <alignment horizontal="left" vertical="center" wrapText="1"/>
    </xf>
    <xf numFmtId="0" fontId="4" fillId="0" borderId="14" xfId="2" applyFont="1" applyFill="1" applyBorder="1" applyAlignment="1">
      <alignment horizontal="center" vertical="center" wrapText="1"/>
    </xf>
    <xf numFmtId="0" fontId="4" fillId="0" borderId="15" xfId="2" applyFont="1" applyFill="1" applyBorder="1" applyAlignment="1">
      <alignment horizontal="center" vertical="center" wrapText="1"/>
    </xf>
    <xf numFmtId="0" fontId="4" fillId="0" borderId="16" xfId="2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4" fillId="0" borderId="14" xfId="2" applyFont="1" applyFill="1" applyBorder="1" applyAlignment="1">
      <alignment horizontal="left" vertical="distributed" wrapText="1"/>
    </xf>
    <xf numFmtId="0" fontId="4" fillId="0" borderId="15" xfId="2" applyFont="1" applyFill="1" applyBorder="1" applyAlignment="1">
      <alignment horizontal="left" vertical="distributed" wrapText="1"/>
    </xf>
    <xf numFmtId="0" fontId="4" fillId="0" borderId="16" xfId="2" applyFont="1" applyFill="1" applyBorder="1" applyAlignment="1">
      <alignment horizontal="left" vertical="distributed" wrapText="1"/>
    </xf>
    <xf numFmtId="4" fontId="4" fillId="0" borderId="14" xfId="2" applyNumberFormat="1" applyFont="1" applyFill="1" applyBorder="1" applyAlignment="1">
      <alignment horizontal="center" vertical="center" wrapText="1"/>
    </xf>
    <xf numFmtId="4" fontId="4" fillId="0" borderId="15" xfId="2" applyNumberFormat="1" applyFont="1" applyFill="1" applyBorder="1" applyAlignment="1">
      <alignment horizontal="center" vertical="center" wrapText="1"/>
    </xf>
    <xf numFmtId="4" fontId="4" fillId="0" borderId="16" xfId="2" applyNumberFormat="1" applyFont="1" applyFill="1" applyBorder="1" applyAlignment="1">
      <alignment horizontal="center" vertical="center" wrapText="1"/>
    </xf>
    <xf numFmtId="0" fontId="4" fillId="0" borderId="14" xfId="2" applyFont="1" applyFill="1" applyBorder="1" applyAlignment="1">
      <alignment horizontal="left" vertical="top" wrapText="1"/>
    </xf>
    <xf numFmtId="0" fontId="4" fillId="0" borderId="15" xfId="2" applyFont="1" applyFill="1" applyBorder="1" applyAlignment="1">
      <alignment horizontal="left" vertical="top" wrapText="1"/>
    </xf>
    <xf numFmtId="0" fontId="4" fillId="0" borderId="16" xfId="2" applyFont="1" applyFill="1" applyBorder="1" applyAlignment="1">
      <alignment horizontal="left" vertical="top" wrapText="1"/>
    </xf>
    <xf numFmtId="0" fontId="9" fillId="0" borderId="29" xfId="2" applyFont="1" applyFill="1" applyBorder="1" applyAlignment="1">
      <alignment horizontal="center" vertical="center"/>
    </xf>
    <xf numFmtId="0" fontId="9" fillId="0" borderId="33" xfId="2" applyFont="1" applyFill="1" applyBorder="1" applyAlignment="1">
      <alignment horizontal="center" vertical="center"/>
    </xf>
    <xf numFmtId="0" fontId="12" fillId="0" borderId="38" xfId="3" applyNumberFormat="1" applyFont="1" applyFill="1" applyBorder="1" applyAlignment="1">
      <alignment horizontal="center" vertical="center" wrapText="1"/>
    </xf>
    <xf numFmtId="0" fontId="12" fillId="0" borderId="39" xfId="3" applyNumberFormat="1" applyFont="1" applyFill="1" applyBorder="1" applyAlignment="1">
      <alignment horizontal="center" vertical="center" wrapText="1"/>
    </xf>
    <xf numFmtId="0" fontId="12" fillId="0" borderId="40" xfId="3" applyNumberFormat="1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horizontal="left" vertical="top" wrapText="1"/>
    </xf>
    <xf numFmtId="0" fontId="4" fillId="0" borderId="3" xfId="2" applyFont="1" applyFill="1" applyBorder="1" applyAlignment="1">
      <alignment horizontal="left" vertical="top" wrapText="1"/>
    </xf>
    <xf numFmtId="4" fontId="4" fillId="0" borderId="13" xfId="2" applyNumberFormat="1" applyFont="1" applyFill="1" applyBorder="1" applyAlignment="1">
      <alignment horizontal="center" vertical="center" wrapText="1"/>
    </xf>
    <xf numFmtId="4" fontId="4" fillId="0" borderId="20" xfId="2" applyNumberFormat="1" applyFont="1" applyFill="1" applyBorder="1" applyAlignment="1">
      <alignment horizontal="center" vertical="center" wrapText="1"/>
    </xf>
    <xf numFmtId="4" fontId="4" fillId="0" borderId="41" xfId="2" applyNumberFormat="1" applyFont="1" applyFill="1" applyBorder="1" applyAlignment="1">
      <alignment horizontal="center" vertical="center" wrapText="1"/>
    </xf>
    <xf numFmtId="0" fontId="9" fillId="0" borderId="11" xfId="2" applyFont="1" applyFill="1" applyBorder="1" applyAlignment="1">
      <alignment horizontal="center" vertical="center"/>
    </xf>
    <xf numFmtId="0" fontId="9" fillId="0" borderId="12" xfId="2" applyFont="1" applyFill="1" applyBorder="1" applyAlignment="1">
      <alignment horizontal="center" vertical="center"/>
    </xf>
    <xf numFmtId="0" fontId="9" fillId="0" borderId="18" xfId="2" applyFont="1" applyFill="1" applyBorder="1" applyAlignment="1">
      <alignment horizontal="center" vertical="center" wrapText="1"/>
    </xf>
    <xf numFmtId="0" fontId="9" fillId="0" borderId="19" xfId="2" applyFont="1" applyFill="1" applyBorder="1" applyAlignment="1">
      <alignment horizontal="center" vertical="center" wrapText="1"/>
    </xf>
    <xf numFmtId="0" fontId="9" fillId="0" borderId="20" xfId="2" applyFont="1" applyFill="1" applyBorder="1" applyAlignment="1">
      <alignment horizontal="center" vertical="center" wrapText="1"/>
    </xf>
    <xf numFmtId="0" fontId="9" fillId="0" borderId="21" xfId="2" applyFont="1" applyFill="1" applyBorder="1" applyAlignment="1">
      <alignment horizontal="center" vertical="center" wrapText="1"/>
    </xf>
    <xf numFmtId="0" fontId="11" fillId="0" borderId="22" xfId="2" applyFont="1" applyFill="1" applyBorder="1" applyAlignment="1">
      <alignment horizontal="left" vertical="center" wrapText="1"/>
    </xf>
    <xf numFmtId="0" fontId="11" fillId="0" borderId="23" xfId="2" applyFont="1" applyFill="1" applyBorder="1" applyAlignment="1">
      <alignment horizontal="left" vertical="center" wrapText="1"/>
    </xf>
    <xf numFmtId="0" fontId="11" fillId="0" borderId="24" xfId="2" applyFont="1" applyFill="1" applyBorder="1" applyAlignment="1">
      <alignment horizontal="left" vertical="center" wrapText="1"/>
    </xf>
    <xf numFmtId="0" fontId="11" fillId="0" borderId="25" xfId="2" applyFont="1" applyFill="1" applyBorder="1" applyAlignment="1">
      <alignment horizontal="left" vertical="center" wrapText="1"/>
    </xf>
    <xf numFmtId="0" fontId="11" fillId="0" borderId="26" xfId="2" applyFont="1" applyFill="1" applyBorder="1" applyAlignment="1">
      <alignment horizontal="left" vertical="center" wrapText="1"/>
    </xf>
    <xf numFmtId="164" fontId="10" fillId="0" borderId="27" xfId="2" applyNumberFormat="1" applyFont="1" applyFill="1" applyBorder="1" applyAlignment="1">
      <alignment horizontal="center" vertical="center" wrapText="1"/>
    </xf>
    <xf numFmtId="164" fontId="10" fillId="0" borderId="0" xfId="2" applyNumberFormat="1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/>
    </xf>
    <xf numFmtId="0" fontId="3" fillId="0" borderId="0" xfId="2" applyFont="1" applyFill="1" applyAlignment="1">
      <alignment horizontal="center" vertical="center" wrapText="1"/>
    </xf>
    <xf numFmtId="0" fontId="3" fillId="0" borderId="0" xfId="2" applyFont="1" applyFill="1" applyAlignment="1">
      <alignment horizontal="center" vertical="center"/>
    </xf>
    <xf numFmtId="0" fontId="9" fillId="0" borderId="1" xfId="3" applyFont="1" applyFill="1" applyBorder="1" applyAlignment="1">
      <alignment horizontal="center" vertical="center" wrapText="1"/>
    </xf>
    <xf numFmtId="0" fontId="9" fillId="0" borderId="7" xfId="3" applyFont="1" applyFill="1" applyBorder="1" applyAlignment="1">
      <alignment horizontal="center" vertical="center" wrapText="1"/>
    </xf>
    <xf numFmtId="0" fontId="9" fillId="0" borderId="2" xfId="3" applyFont="1" applyFill="1" applyBorder="1" applyAlignment="1">
      <alignment horizontal="center" vertical="center" wrapText="1"/>
    </xf>
    <xf numFmtId="0" fontId="9" fillId="0" borderId="8" xfId="3" applyFont="1" applyFill="1" applyBorder="1" applyAlignment="1">
      <alignment horizontal="center" vertical="center" wrapText="1"/>
    </xf>
    <xf numFmtId="164" fontId="9" fillId="0" borderId="2" xfId="2" applyNumberFormat="1" applyFont="1" applyFill="1" applyBorder="1" applyAlignment="1">
      <alignment horizontal="center" vertical="center" wrapText="1"/>
    </xf>
    <xf numFmtId="164" fontId="9" fillId="0" borderId="8" xfId="2" applyNumberFormat="1" applyFont="1" applyFill="1" applyBorder="1" applyAlignment="1">
      <alignment horizontal="center" vertical="center" wrapText="1"/>
    </xf>
    <xf numFmtId="164" fontId="9" fillId="0" borderId="3" xfId="2" applyNumberFormat="1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0" fontId="9" fillId="0" borderId="4" xfId="2" applyFont="1" applyFill="1" applyBorder="1" applyAlignment="1">
      <alignment horizontal="center" vertical="center" wrapText="1"/>
    </xf>
    <xf numFmtId="0" fontId="9" fillId="0" borderId="5" xfId="2" applyFont="1" applyFill="1" applyBorder="1" applyAlignment="1">
      <alignment horizontal="center" vertical="center" wrapText="1"/>
    </xf>
    <xf numFmtId="0" fontId="9" fillId="0" borderId="6" xfId="2" applyFont="1" applyFill="1" applyBorder="1" applyAlignment="1">
      <alignment horizontal="center" vertical="center" wrapText="1"/>
    </xf>
  </cellXfs>
  <cellStyles count="14">
    <cellStyle name="Обычный" xfId="0" builtinId="0"/>
    <cellStyle name="Обычный 2" xfId="2"/>
    <cellStyle name="Обычный_Приложения (23.08.02)" xfId="3"/>
    <cellStyle name="Финансовый" xfId="1" builtinId="3"/>
    <cellStyle name="㼿" xfId="4"/>
    <cellStyle name="㼿?" xfId="5"/>
    <cellStyle name="㼿㼿" xfId="6"/>
    <cellStyle name="㼿㼿?" xfId="7"/>
    <cellStyle name="㼿㼿? 2" xfId="8"/>
    <cellStyle name="㼿㼿㼿" xfId="9"/>
    <cellStyle name="㼿㼿㼿?" xfId="10"/>
    <cellStyle name="㼿㼿㼿㼿" xfId="11"/>
    <cellStyle name="㼿㼿㼿㼿?" xfId="12"/>
    <cellStyle name="㼿㼿㼿㼿㼿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I89"/>
  <sheetViews>
    <sheetView tabSelected="1" view="pageBreakPreview" topLeftCell="A13" zoomScale="60" zoomScaleNormal="60" zoomScalePageLayoutView="40" workbookViewId="0">
      <selection activeCell="D63" sqref="D63"/>
    </sheetView>
  </sheetViews>
  <sheetFormatPr defaultRowHeight="18.75" x14ac:dyDescent="0.3"/>
  <cols>
    <col min="1" max="1" width="34.140625" style="91" customWidth="1"/>
    <col min="2" max="3" width="30.7109375" style="91" customWidth="1"/>
    <col min="4" max="4" width="39.5703125" style="91" customWidth="1"/>
    <col min="5" max="5" width="26.28515625" style="91" customWidth="1"/>
    <col min="6" max="6" width="26.7109375" style="91" customWidth="1"/>
    <col min="7" max="7" width="57.28515625" style="1" customWidth="1"/>
    <col min="8" max="8" width="26.28515625" style="91" customWidth="1"/>
    <col min="9" max="9" width="26.7109375" style="91" customWidth="1"/>
    <col min="10" max="10" width="57.28515625" style="1" customWidth="1"/>
    <col min="11" max="11" width="26.28515625" style="91" customWidth="1"/>
    <col min="12" max="12" width="26.7109375" style="91" customWidth="1"/>
    <col min="13" max="13" width="57.28515625" style="1" customWidth="1"/>
    <col min="14" max="14" width="26.28515625" style="91" customWidth="1"/>
    <col min="15" max="15" width="26.7109375" style="91" customWidth="1"/>
    <col min="16" max="16" width="60.42578125" style="1" customWidth="1"/>
    <col min="17" max="16384" width="9.140625" style="1"/>
  </cols>
  <sheetData>
    <row r="1" spans="1:16" ht="67.5" customHeight="1" x14ac:dyDescent="0.3">
      <c r="A1" s="134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</row>
    <row r="2" spans="1:16" ht="27.6" customHeight="1" thickBot="1" x14ac:dyDescent="0.35">
      <c r="A2" s="2" t="s">
        <v>38</v>
      </c>
      <c r="B2" s="3"/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45.75" customHeight="1" x14ac:dyDescent="0.3">
      <c r="A3" s="136" t="s">
        <v>1</v>
      </c>
      <c r="B3" s="138" t="s">
        <v>2</v>
      </c>
      <c r="C3" s="140" t="s">
        <v>39</v>
      </c>
      <c r="D3" s="142" t="s">
        <v>3</v>
      </c>
      <c r="E3" s="144" t="s">
        <v>4</v>
      </c>
      <c r="F3" s="145"/>
      <c r="G3" s="146"/>
      <c r="H3" s="144" t="s">
        <v>5</v>
      </c>
      <c r="I3" s="145"/>
      <c r="J3" s="146"/>
      <c r="K3" s="144" t="s">
        <v>6</v>
      </c>
      <c r="L3" s="145"/>
      <c r="M3" s="146"/>
      <c r="N3" s="144" t="s">
        <v>7</v>
      </c>
      <c r="O3" s="145"/>
      <c r="P3" s="146"/>
    </row>
    <row r="4" spans="1:16" ht="275.25" customHeight="1" thickBot="1" x14ac:dyDescent="0.35">
      <c r="A4" s="137"/>
      <c r="B4" s="139"/>
      <c r="C4" s="141"/>
      <c r="D4" s="143"/>
      <c r="E4" s="6" t="s">
        <v>40</v>
      </c>
      <c r="F4" s="7" t="s">
        <v>8</v>
      </c>
      <c r="G4" s="8" t="s">
        <v>9</v>
      </c>
      <c r="H4" s="6" t="str">
        <f>E4</f>
        <v>Сбытовая надбавка гарантирующего поставщика, исходя из Приказа ДТ НСО от 26.12.2014 г.     № 497-ЭЭ (в ред. Приказа ДТ НСО от 18.06.2015 г. №87-ЭЭ)</v>
      </c>
      <c r="I4" s="7" t="s">
        <v>8</v>
      </c>
      <c r="J4" s="8" t="s">
        <v>9</v>
      </c>
      <c r="K4" s="6" t="str">
        <f>E4</f>
        <v>Сбытовая надбавка гарантирующего поставщика, исходя из Приказа ДТ НСО от 26.12.2014 г.     № 497-ЭЭ (в ред. Приказа ДТ НСО от 18.06.2015 г. №87-ЭЭ)</v>
      </c>
      <c r="L4" s="7" t="s">
        <v>8</v>
      </c>
      <c r="M4" s="8" t="s">
        <v>9</v>
      </c>
      <c r="N4" s="6" t="str">
        <f>E4</f>
        <v>Сбытовая надбавка гарантирующего поставщика, исходя из Приказа ДТ НСО от 26.12.2014 г.     № 497-ЭЭ (в ред. Приказа ДТ НСО от 18.06.2015 г. №87-ЭЭ)</v>
      </c>
      <c r="O4" s="7" t="s">
        <v>8</v>
      </c>
      <c r="P4" s="8" t="s">
        <v>9</v>
      </c>
    </row>
    <row r="5" spans="1:16" ht="17.25" customHeight="1" x14ac:dyDescent="0.3">
      <c r="A5" s="9"/>
      <c r="B5" s="10" t="s">
        <v>10</v>
      </c>
      <c r="C5" s="10" t="s">
        <v>10</v>
      </c>
      <c r="D5" s="10" t="s">
        <v>10</v>
      </c>
      <c r="E5" s="10" t="s">
        <v>10</v>
      </c>
      <c r="F5" s="10" t="s">
        <v>10</v>
      </c>
      <c r="G5" s="10" t="s">
        <v>10</v>
      </c>
      <c r="H5" s="10" t="s">
        <v>10</v>
      </c>
      <c r="I5" s="10" t="s">
        <v>10</v>
      </c>
      <c r="J5" s="10" t="s">
        <v>10</v>
      </c>
      <c r="K5" s="10" t="s">
        <v>10</v>
      </c>
      <c r="L5" s="10" t="s">
        <v>10</v>
      </c>
      <c r="M5" s="10" t="s">
        <v>10</v>
      </c>
      <c r="N5" s="10" t="s">
        <v>10</v>
      </c>
      <c r="O5" s="10" t="s">
        <v>10</v>
      </c>
      <c r="P5" s="10" t="s">
        <v>10</v>
      </c>
    </row>
    <row r="6" spans="1:16" ht="21" thickBot="1" x14ac:dyDescent="0.35">
      <c r="A6" s="120" t="s">
        <v>11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</row>
    <row r="7" spans="1:16" x14ac:dyDescent="0.3">
      <c r="A7" s="11" t="s">
        <v>12</v>
      </c>
      <c r="B7" s="12">
        <f>$A$74</f>
        <v>1697.07</v>
      </c>
      <c r="C7" s="13">
        <v>856.71</v>
      </c>
      <c r="D7" s="14">
        <v>3.056</v>
      </c>
      <c r="E7" s="15">
        <v>77.790000000000006</v>
      </c>
      <c r="F7" s="13">
        <f>ROUND(IF(B7=0,0,B7+C7+E7+D7),2)</f>
        <v>2634.63</v>
      </c>
      <c r="G7" s="16" t="str">
        <f>CONCATENATE(F7," = ",B7," + ",C7," + ",E7," + ",D7,)</f>
        <v>2634,63 = 1697,07 + 856,71 + 77,79 + 3,056</v>
      </c>
      <c r="H7" s="15">
        <v>73.930000000000007</v>
      </c>
      <c r="I7" s="13">
        <f>ROUND(IF(H7=0,0,B7+C7+D7+H7),2)</f>
        <v>2630.77</v>
      </c>
      <c r="J7" s="16" t="str">
        <f>CONCATENATE(I7," = ",B7," + ",C7," + ",H7," + ",D7,)</f>
        <v>2630,77 = 1697,07 + 856,71 + 73,93 + 3,056</v>
      </c>
      <c r="K7" s="15"/>
      <c r="L7" s="13"/>
      <c r="M7" s="16"/>
      <c r="N7" s="15"/>
      <c r="O7" s="13"/>
      <c r="P7" s="16"/>
    </row>
    <row r="8" spans="1:16" x14ac:dyDescent="0.3">
      <c r="A8" s="17" t="s">
        <v>13</v>
      </c>
      <c r="B8" s="18">
        <f>$A$74</f>
        <v>1697.07</v>
      </c>
      <c r="C8" s="19">
        <v>1182.68</v>
      </c>
      <c r="D8" s="20">
        <v>3.056</v>
      </c>
      <c r="E8" s="21">
        <v>77.790000000000006</v>
      </c>
      <c r="F8" s="19">
        <f>ROUND(IF(B8=0,0,B8+C8+E8+D8),2)</f>
        <v>2960.6</v>
      </c>
      <c r="G8" s="22" t="str">
        <f>CONCATENATE(F8," = ",B8," + ",C8," + ",E8," + ",D8,)</f>
        <v>2960,6 = 1697,07 + 1182,68 + 77,79 + 3,056</v>
      </c>
      <c r="H8" s="21">
        <v>73.930000000000007</v>
      </c>
      <c r="I8" s="19">
        <f t="shared" ref="I8:I10" si="0">ROUND(IF(H8=0,0,B8+C8+D8+H8),2)</f>
        <v>2956.74</v>
      </c>
      <c r="J8" s="22" t="str">
        <f t="shared" ref="J8:J10" si="1">CONCATENATE(I8," = ",B8," + ",C8," + ",H8," + ",D8,)</f>
        <v>2956,74 = 1697,07 + 1182,68 + 73,93 + 3,056</v>
      </c>
      <c r="K8" s="21"/>
      <c r="L8" s="19"/>
      <c r="M8" s="22"/>
      <c r="N8" s="21"/>
      <c r="O8" s="19"/>
      <c r="P8" s="22"/>
    </row>
    <row r="9" spans="1:16" x14ac:dyDescent="0.3">
      <c r="A9" s="17" t="s">
        <v>14</v>
      </c>
      <c r="B9" s="18">
        <f>$A$74</f>
        <v>1697.07</v>
      </c>
      <c r="C9" s="19">
        <v>1223.32</v>
      </c>
      <c r="D9" s="20">
        <v>3.056</v>
      </c>
      <c r="E9" s="21">
        <v>77.790000000000006</v>
      </c>
      <c r="F9" s="19">
        <f>ROUND(IF(B9=0,0,B9+C9+E9+D9),2)</f>
        <v>3001.24</v>
      </c>
      <c r="G9" s="22" t="str">
        <f>CONCATENATE(F9," = ",B9," + ",C9," + ",E9," + ",D9,)</f>
        <v>3001,24 = 1697,07 + 1223,32 + 77,79 + 3,056</v>
      </c>
      <c r="H9" s="21">
        <v>73.930000000000007</v>
      </c>
      <c r="I9" s="19">
        <f t="shared" si="0"/>
        <v>2997.38</v>
      </c>
      <c r="J9" s="22" t="str">
        <f t="shared" si="1"/>
        <v>2997,38 = 1697,07 + 1223,32 + 73,93 + 3,056</v>
      </c>
      <c r="K9" s="21"/>
      <c r="L9" s="19"/>
      <c r="M9" s="22"/>
      <c r="N9" s="21"/>
      <c r="O9" s="19"/>
      <c r="P9" s="22"/>
    </row>
    <row r="10" spans="1:16" ht="19.5" thickBot="1" x14ac:dyDescent="0.35">
      <c r="A10" s="23" t="s">
        <v>15</v>
      </c>
      <c r="B10" s="24">
        <f>$A$74</f>
        <v>1697.07</v>
      </c>
      <c r="C10" s="25">
        <v>1400.77</v>
      </c>
      <c r="D10" s="26">
        <v>3.056</v>
      </c>
      <c r="E10" s="27">
        <v>77.790000000000006</v>
      </c>
      <c r="F10" s="25">
        <f>ROUND(IF(B10=0,0,B10+C10+E10+D10),2)</f>
        <v>3178.69</v>
      </c>
      <c r="G10" s="28" t="str">
        <f>CONCATENATE(F10," = ",B10," + ",C10," + ",E10," + ",D10,)</f>
        <v>3178,69 = 1697,07 + 1400,77 + 77,79 + 3,056</v>
      </c>
      <c r="H10" s="27">
        <v>73.930000000000007</v>
      </c>
      <c r="I10" s="25">
        <f t="shared" si="0"/>
        <v>3174.83</v>
      </c>
      <c r="J10" s="28" t="str">
        <f t="shared" si="1"/>
        <v>3174,83 = 1697,07 + 1400,77 + 73,93 + 3,056</v>
      </c>
      <c r="K10" s="27"/>
      <c r="L10" s="25"/>
      <c r="M10" s="28"/>
      <c r="N10" s="27"/>
      <c r="O10" s="25"/>
      <c r="P10" s="28"/>
    </row>
    <row r="11" spans="1:16" ht="45" customHeight="1" x14ac:dyDescent="0.3">
      <c r="A11" s="122" t="s">
        <v>16</v>
      </c>
      <c r="B11" s="123"/>
      <c r="C11" s="123"/>
      <c r="D11" s="123"/>
      <c r="E11" s="124"/>
      <c r="F11" s="124"/>
      <c r="G11" s="124"/>
      <c r="H11" s="123"/>
      <c r="I11" s="123"/>
      <c r="J11" s="123"/>
      <c r="K11" s="123"/>
      <c r="L11" s="123"/>
      <c r="M11" s="123"/>
      <c r="N11" s="123"/>
      <c r="O11" s="123"/>
      <c r="P11" s="125"/>
    </row>
    <row r="12" spans="1:16" ht="22.5" customHeight="1" thickBot="1" x14ac:dyDescent="0.35">
      <c r="A12" s="126" t="s">
        <v>17</v>
      </c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</row>
    <row r="13" spans="1:16" x14ac:dyDescent="0.3">
      <c r="A13" s="11" t="s">
        <v>12</v>
      </c>
      <c r="B13" s="12">
        <f>$A$74</f>
        <v>1697.07</v>
      </c>
      <c r="C13" s="13">
        <v>0</v>
      </c>
      <c r="D13" s="14">
        <v>3.056</v>
      </c>
      <c r="E13" s="15">
        <v>42.79</v>
      </c>
      <c r="F13" s="13">
        <f>ROUND(IF(B13=0,0,B13+C13+E13+D13),2)</f>
        <v>1742.92</v>
      </c>
      <c r="G13" s="16" t="str">
        <f>CONCATENATE(F13," = ",B13," + ",E13," + ",D13,)</f>
        <v>1742,92 = 1697,07 + 42,79 + 3,056</v>
      </c>
      <c r="H13" s="29">
        <v>42.79</v>
      </c>
      <c r="I13" s="13">
        <f>ROUND(IF(H13=0,0,B13+C13+D13+H13),2)</f>
        <v>1742.92</v>
      </c>
      <c r="J13" s="13" t="str">
        <f>CONCATENATE(I13," = ",B13," + ",H13," + ",D13,)</f>
        <v>1742,92 = 1697,07 + 42,79 + 3,056</v>
      </c>
      <c r="K13" s="15">
        <v>42.79</v>
      </c>
      <c r="L13" s="13">
        <f t="shared" ref="L13:L21" si="2">ROUND(IF(B13=0,0,B13+C13+D13+K13),2)</f>
        <v>1742.92</v>
      </c>
      <c r="M13" s="13" t="str">
        <f>CONCATENATE(L13," = ",B13," + ",K13," + ",D13,)</f>
        <v>1742,92 = 1697,07 + 42,79 + 3,056</v>
      </c>
      <c r="N13" s="15">
        <v>42.79</v>
      </c>
      <c r="O13" s="13">
        <f t="shared" ref="O13:O21" si="3">ROUND(IF(B13=0,0,B13+C13+D13+N13),2)</f>
        <v>1742.92</v>
      </c>
      <c r="P13" s="13" t="str">
        <f>CONCATENATE(O13," = ",B13," + ",N13," + ",D13,)</f>
        <v>1742,92 = 1697,07 + 42,79 + 3,056</v>
      </c>
    </row>
    <row r="14" spans="1:16" x14ac:dyDescent="0.3">
      <c r="A14" s="17" t="s">
        <v>13</v>
      </c>
      <c r="B14" s="18">
        <f>$A$74</f>
        <v>1697.07</v>
      </c>
      <c r="C14" s="19">
        <v>0</v>
      </c>
      <c r="D14" s="20">
        <v>3.056</v>
      </c>
      <c r="E14" s="21">
        <v>42.79</v>
      </c>
      <c r="F14" s="19">
        <f>ROUND(IF(B14=0,0,B14+C14+E14+D14),2)</f>
        <v>1742.92</v>
      </c>
      <c r="G14" s="22" t="str">
        <f>CONCATENATE(F14," = ",B14," + ",E14," + ",D14,)</f>
        <v>1742,92 = 1697,07 + 42,79 + 3,056</v>
      </c>
      <c r="H14" s="30">
        <v>42.79</v>
      </c>
      <c r="I14" s="19">
        <f t="shared" ref="I14:I16" si="4">ROUND(IF(H14=0,0,B14+C14+D14+H14),2)</f>
        <v>1742.92</v>
      </c>
      <c r="J14" s="19" t="str">
        <f t="shared" ref="J14:J16" si="5">CONCATENATE(I14," = ",B14," + ",H14," + ",D14,)</f>
        <v>1742,92 = 1697,07 + 42,79 + 3,056</v>
      </c>
      <c r="K14" s="21">
        <v>42.79</v>
      </c>
      <c r="L14" s="19">
        <f t="shared" si="2"/>
        <v>1742.92</v>
      </c>
      <c r="M14" s="19" t="str">
        <f t="shared" ref="M14:M16" si="6">CONCATENATE(L14," = ",B14," + ",K14," + ",D14,)</f>
        <v>1742,92 = 1697,07 + 42,79 + 3,056</v>
      </c>
      <c r="N14" s="21">
        <v>42.79</v>
      </c>
      <c r="O14" s="19">
        <f t="shared" si="3"/>
        <v>1742.92</v>
      </c>
      <c r="P14" s="19" t="str">
        <f t="shared" ref="P14:P16" si="7">CONCATENATE(O14," = ",B14," + ",N14," + ",D14,)</f>
        <v>1742,92 = 1697,07 + 42,79 + 3,056</v>
      </c>
    </row>
    <row r="15" spans="1:16" x14ac:dyDescent="0.3">
      <c r="A15" s="17" t="s">
        <v>14</v>
      </c>
      <c r="B15" s="18">
        <f>$A$74</f>
        <v>1697.07</v>
      </c>
      <c r="C15" s="19">
        <v>0</v>
      </c>
      <c r="D15" s="20">
        <v>3.056</v>
      </c>
      <c r="E15" s="21">
        <v>42.79</v>
      </c>
      <c r="F15" s="19">
        <f>ROUND(IF(B15=0,0,B15+C15+E15+D15),2)</f>
        <v>1742.92</v>
      </c>
      <c r="G15" s="22" t="str">
        <f>CONCATENATE(F15," = ",B15," + ",E15," + ",D15,)</f>
        <v>1742,92 = 1697,07 + 42,79 + 3,056</v>
      </c>
      <c r="H15" s="30">
        <v>42.79</v>
      </c>
      <c r="I15" s="19">
        <f t="shared" si="4"/>
        <v>1742.92</v>
      </c>
      <c r="J15" s="19" t="str">
        <f t="shared" si="5"/>
        <v>1742,92 = 1697,07 + 42,79 + 3,056</v>
      </c>
      <c r="K15" s="21">
        <v>42.79</v>
      </c>
      <c r="L15" s="19">
        <f t="shared" si="2"/>
        <v>1742.92</v>
      </c>
      <c r="M15" s="19" t="str">
        <f t="shared" si="6"/>
        <v>1742,92 = 1697,07 + 42,79 + 3,056</v>
      </c>
      <c r="N15" s="21">
        <v>42.79</v>
      </c>
      <c r="O15" s="19">
        <f t="shared" si="3"/>
        <v>1742.92</v>
      </c>
      <c r="P15" s="19" t="str">
        <f t="shared" si="7"/>
        <v>1742,92 = 1697,07 + 42,79 + 3,056</v>
      </c>
    </row>
    <row r="16" spans="1:16" ht="19.5" thickBot="1" x14ac:dyDescent="0.35">
      <c r="A16" s="23" t="s">
        <v>15</v>
      </c>
      <c r="B16" s="24">
        <f>$A$74</f>
        <v>1697.07</v>
      </c>
      <c r="C16" s="25">
        <v>0</v>
      </c>
      <c r="D16" s="26">
        <v>3.056</v>
      </c>
      <c r="E16" s="27">
        <v>42.79</v>
      </c>
      <c r="F16" s="25">
        <f>ROUND(IF(B16=0,0,B16+C16+E16+D16),2)</f>
        <v>1742.92</v>
      </c>
      <c r="G16" s="28" t="str">
        <f>CONCATENATE(F16," = ",B16," + ",E16," + ",D16,)</f>
        <v>1742,92 = 1697,07 + 42,79 + 3,056</v>
      </c>
      <c r="H16" s="31">
        <v>42.79</v>
      </c>
      <c r="I16" s="25">
        <f t="shared" si="4"/>
        <v>1742.92</v>
      </c>
      <c r="J16" s="25" t="str">
        <f t="shared" si="5"/>
        <v>1742,92 = 1697,07 + 42,79 + 3,056</v>
      </c>
      <c r="K16" s="27">
        <v>42.79</v>
      </c>
      <c r="L16" s="25">
        <f t="shared" si="2"/>
        <v>1742.92</v>
      </c>
      <c r="M16" s="25" t="str">
        <f t="shared" si="6"/>
        <v>1742,92 = 1697,07 + 42,79 + 3,056</v>
      </c>
      <c r="N16" s="27">
        <v>42.79</v>
      </c>
      <c r="O16" s="25">
        <f t="shared" si="3"/>
        <v>1742.92</v>
      </c>
      <c r="P16" s="25" t="str">
        <f t="shared" si="7"/>
        <v>1742,92 = 1697,07 + 42,79 + 3,056</v>
      </c>
    </row>
    <row r="17" spans="1:16" ht="22.5" customHeight="1" thickBot="1" x14ac:dyDescent="0.35">
      <c r="A17" s="128" t="s">
        <v>18</v>
      </c>
      <c r="B17" s="129"/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30"/>
    </row>
    <row r="18" spans="1:16" x14ac:dyDescent="0.3">
      <c r="A18" s="11" t="s">
        <v>12</v>
      </c>
      <c r="B18" s="12">
        <f>$A$74</f>
        <v>1697.07</v>
      </c>
      <c r="C18" s="13">
        <v>0</v>
      </c>
      <c r="D18" s="14">
        <v>3.056</v>
      </c>
      <c r="E18" s="15">
        <v>46.88</v>
      </c>
      <c r="F18" s="13">
        <f>ROUND(IF(B18=0,0,B18+C18+E18+D18),2)</f>
        <v>1747.01</v>
      </c>
      <c r="G18" s="16" t="str">
        <f>CONCATENATE(F18," = ",B18," + ",E18," + ",D18,)</f>
        <v>1747,01 = 1697,07 + 46,88 + 3,056</v>
      </c>
      <c r="H18" s="29">
        <v>46.88</v>
      </c>
      <c r="I18" s="13">
        <f t="shared" ref="I18:I21" si="8">ROUND(IF(H18=0,0,B18+C18+D18+H18),2)</f>
        <v>1747.01</v>
      </c>
      <c r="J18" s="13" t="str">
        <f>CONCATENATE(I18," = ",B18," + ",H18," + ",D18,)</f>
        <v>1747,01 = 1697,07 + 46,88 + 3,056</v>
      </c>
      <c r="K18" s="15">
        <v>46.88</v>
      </c>
      <c r="L18" s="13">
        <f t="shared" si="2"/>
        <v>1747.01</v>
      </c>
      <c r="M18" s="13" t="str">
        <f>CONCATENATE(L18," = ",B18," + ",K18," + ",D18,)</f>
        <v>1747,01 = 1697,07 + 46,88 + 3,056</v>
      </c>
      <c r="N18" s="15">
        <v>46.88</v>
      </c>
      <c r="O18" s="13">
        <f t="shared" si="3"/>
        <v>1747.01</v>
      </c>
      <c r="P18" s="13" t="str">
        <f>CONCATENATE(O18," = ",B18," + ",N18," + ",D18,)</f>
        <v>1747,01 = 1697,07 + 46,88 + 3,056</v>
      </c>
    </row>
    <row r="19" spans="1:16" x14ac:dyDescent="0.3">
      <c r="A19" s="17" t="s">
        <v>13</v>
      </c>
      <c r="B19" s="18">
        <f>$A$74</f>
        <v>1697.07</v>
      </c>
      <c r="C19" s="19">
        <v>0</v>
      </c>
      <c r="D19" s="20">
        <v>3.056</v>
      </c>
      <c r="E19" s="21">
        <v>46.88</v>
      </c>
      <c r="F19" s="19">
        <f>ROUND(IF(B19=0,0,B19+C19+E19+D19),2)</f>
        <v>1747.01</v>
      </c>
      <c r="G19" s="22" t="str">
        <f>CONCATENATE(F19," = ",B19," + ",E19," + ",D19,)</f>
        <v>1747,01 = 1697,07 + 46,88 + 3,056</v>
      </c>
      <c r="H19" s="30">
        <v>46.88</v>
      </c>
      <c r="I19" s="19">
        <f t="shared" si="8"/>
        <v>1747.01</v>
      </c>
      <c r="J19" s="19" t="str">
        <f t="shared" ref="J19:J21" si="9">CONCATENATE(I19," = ",B19," + ",H19," + ",D19,)</f>
        <v>1747,01 = 1697,07 + 46,88 + 3,056</v>
      </c>
      <c r="K19" s="21">
        <v>46.88</v>
      </c>
      <c r="L19" s="19">
        <f t="shared" si="2"/>
        <v>1747.01</v>
      </c>
      <c r="M19" s="19" t="str">
        <f t="shared" ref="M19:M21" si="10">CONCATENATE(L19," = ",B19," + ",K19," + ",D19,)</f>
        <v>1747,01 = 1697,07 + 46,88 + 3,056</v>
      </c>
      <c r="N19" s="21">
        <v>46.88</v>
      </c>
      <c r="O19" s="19">
        <f t="shared" si="3"/>
        <v>1747.01</v>
      </c>
      <c r="P19" s="19" t="str">
        <f t="shared" ref="P19:P21" si="11">CONCATENATE(O19," = ",B19," + ",N19," + ",D19,)</f>
        <v>1747,01 = 1697,07 + 46,88 + 3,056</v>
      </c>
    </row>
    <row r="20" spans="1:16" x14ac:dyDescent="0.3">
      <c r="A20" s="17" t="s">
        <v>14</v>
      </c>
      <c r="B20" s="18">
        <f>$A$74</f>
        <v>1697.07</v>
      </c>
      <c r="C20" s="19">
        <v>0</v>
      </c>
      <c r="D20" s="20">
        <v>3.056</v>
      </c>
      <c r="E20" s="21">
        <v>46.88</v>
      </c>
      <c r="F20" s="19">
        <f>ROUND(IF(B20=0,0,B20+C20+E20+D20),2)</f>
        <v>1747.01</v>
      </c>
      <c r="G20" s="22" t="str">
        <f>CONCATENATE(F20," = ",B20," + ",E20," + ",D20,)</f>
        <v>1747,01 = 1697,07 + 46,88 + 3,056</v>
      </c>
      <c r="H20" s="30">
        <v>46.88</v>
      </c>
      <c r="I20" s="19">
        <f t="shared" si="8"/>
        <v>1747.01</v>
      </c>
      <c r="J20" s="19" t="str">
        <f t="shared" si="9"/>
        <v>1747,01 = 1697,07 + 46,88 + 3,056</v>
      </c>
      <c r="K20" s="21">
        <v>46.88</v>
      </c>
      <c r="L20" s="19">
        <f t="shared" si="2"/>
        <v>1747.01</v>
      </c>
      <c r="M20" s="19" t="str">
        <f t="shared" si="10"/>
        <v>1747,01 = 1697,07 + 46,88 + 3,056</v>
      </c>
      <c r="N20" s="21">
        <v>46.88</v>
      </c>
      <c r="O20" s="19">
        <f t="shared" si="3"/>
        <v>1747.01</v>
      </c>
      <c r="P20" s="19" t="str">
        <f t="shared" si="11"/>
        <v>1747,01 = 1697,07 + 46,88 + 3,056</v>
      </c>
    </row>
    <row r="21" spans="1:16" ht="19.5" thickBot="1" x14ac:dyDescent="0.35">
      <c r="A21" s="23" t="s">
        <v>15</v>
      </c>
      <c r="B21" s="24">
        <f>$A$74</f>
        <v>1697.07</v>
      </c>
      <c r="C21" s="25">
        <v>0</v>
      </c>
      <c r="D21" s="26">
        <v>3.056</v>
      </c>
      <c r="E21" s="27">
        <v>46.88</v>
      </c>
      <c r="F21" s="25">
        <f>ROUND(IF(B21=0,0,B21+C21+E21+D21),2)</f>
        <v>1747.01</v>
      </c>
      <c r="G21" s="28" t="str">
        <f>CONCATENATE(F21," = ",B21," + ",E21," + ",D21,)</f>
        <v>1747,01 = 1697,07 + 46,88 + 3,056</v>
      </c>
      <c r="H21" s="31">
        <v>46.88</v>
      </c>
      <c r="I21" s="25">
        <f t="shared" si="8"/>
        <v>1747.01</v>
      </c>
      <c r="J21" s="25" t="str">
        <f t="shared" si="9"/>
        <v>1747,01 = 1697,07 + 46,88 + 3,056</v>
      </c>
      <c r="K21" s="27">
        <v>46.88</v>
      </c>
      <c r="L21" s="25">
        <f t="shared" si="2"/>
        <v>1747.01</v>
      </c>
      <c r="M21" s="25" t="str">
        <f t="shared" si="10"/>
        <v>1747,01 = 1697,07 + 46,88 + 3,056</v>
      </c>
      <c r="N21" s="27">
        <v>46.88</v>
      </c>
      <c r="O21" s="25">
        <f t="shared" si="3"/>
        <v>1747.01</v>
      </c>
      <c r="P21" s="25" t="str">
        <f t="shared" si="11"/>
        <v>1747,01 = 1697,07 + 46,88 + 3,056</v>
      </c>
    </row>
    <row r="22" spans="1:16" ht="20.25" x14ac:dyDescent="0.3">
      <c r="A22" s="131"/>
      <c r="B22" s="132"/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32"/>
    </row>
    <row r="23" spans="1:16" ht="25.15" customHeight="1" x14ac:dyDescent="0.3">
      <c r="A23" s="133" t="s">
        <v>19</v>
      </c>
      <c r="B23" s="133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</row>
    <row r="24" spans="1:16" ht="22.15" customHeight="1" thickBot="1" x14ac:dyDescent="0.35">
      <c r="A24" s="32" t="s">
        <v>20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4"/>
    </row>
    <row r="25" spans="1:16" ht="17.25" customHeight="1" x14ac:dyDescent="0.3">
      <c r="A25" s="35" t="s">
        <v>21</v>
      </c>
      <c r="B25" s="36"/>
      <c r="C25" s="37"/>
      <c r="D25" s="14"/>
      <c r="E25" s="38"/>
      <c r="F25" s="13"/>
      <c r="G25" s="16"/>
      <c r="H25" s="38"/>
      <c r="I25" s="13"/>
      <c r="J25" s="16"/>
      <c r="K25" s="38"/>
      <c r="L25" s="13"/>
      <c r="M25" s="16"/>
      <c r="N25" s="38"/>
      <c r="O25" s="13"/>
      <c r="P25" s="16"/>
    </row>
    <row r="26" spans="1:16" ht="17.25" customHeight="1" x14ac:dyDescent="0.3">
      <c r="A26" s="17" t="s">
        <v>12</v>
      </c>
      <c r="B26" s="18">
        <f>$E$81</f>
        <v>822.92</v>
      </c>
      <c r="C26" s="19">
        <v>856.71</v>
      </c>
      <c r="D26" s="20">
        <v>3.056</v>
      </c>
      <c r="E26" s="21">
        <v>37.72</v>
      </c>
      <c r="F26" s="19">
        <f>ROUND(IF(B26=0,0,B26+C26+E26+D26),2)</f>
        <v>1720.41</v>
      </c>
      <c r="G26" s="22" t="str">
        <f>CONCATENATE(F26," = ",B26," + ",C26," + ",E26," + ",D26,)</f>
        <v>1720,41 = 822,92 + 856,71 + 37,72 + 3,056</v>
      </c>
      <c r="H26" s="21">
        <v>35.85</v>
      </c>
      <c r="I26" s="19">
        <f>ROUND(IF(H26=0,0,B26+C26+D26+H26),2)</f>
        <v>1718.54</v>
      </c>
      <c r="J26" s="22" t="str">
        <f>CONCATENATE(I26," = ",B26," + ",C26," + ",H26," + ",D26,)</f>
        <v>1718,54 = 822,92 + 856,71 + 35,85 + 3,056</v>
      </c>
      <c r="K26" s="21"/>
      <c r="L26" s="19"/>
      <c r="M26" s="22"/>
      <c r="N26" s="21"/>
      <c r="O26" s="19"/>
      <c r="P26" s="22"/>
    </row>
    <row r="27" spans="1:16" ht="17.25" customHeight="1" x14ac:dyDescent="0.3">
      <c r="A27" s="17" t="s">
        <v>13</v>
      </c>
      <c r="B27" s="18">
        <f>$E$81</f>
        <v>822.92</v>
      </c>
      <c r="C27" s="19">
        <v>1182.68</v>
      </c>
      <c r="D27" s="20">
        <v>3.056</v>
      </c>
      <c r="E27" s="21">
        <v>37.72</v>
      </c>
      <c r="F27" s="19">
        <f>ROUND(IF(B27=0,0,B27+C27+E27+D27),2)</f>
        <v>2046.38</v>
      </c>
      <c r="G27" s="22" t="str">
        <f>CONCATENATE(F27," = ",B27," + ",C27," + ",E27," + ",D27,)</f>
        <v>2046,38 = 822,92 + 1182,68 + 37,72 + 3,056</v>
      </c>
      <c r="H27" s="21">
        <v>35.85</v>
      </c>
      <c r="I27" s="19">
        <f t="shared" ref="I27:I50" si="12">ROUND(IF(H27=0,0,B27+C27+D27+H27),2)</f>
        <v>2044.51</v>
      </c>
      <c r="J27" s="22" t="str">
        <f t="shared" ref="J27:J50" si="13">CONCATENATE(I27," = ",B27," + ",C27," + ",H27," + ",D27,)</f>
        <v>2044,51 = 822,92 + 1182,68 + 35,85 + 3,056</v>
      </c>
      <c r="K27" s="21"/>
      <c r="L27" s="19"/>
      <c r="M27" s="22"/>
      <c r="N27" s="21"/>
      <c r="O27" s="19"/>
      <c r="P27" s="22"/>
    </row>
    <row r="28" spans="1:16" ht="17.25" customHeight="1" x14ac:dyDescent="0.3">
      <c r="A28" s="17" t="s">
        <v>14</v>
      </c>
      <c r="B28" s="18">
        <f>$E$81</f>
        <v>822.92</v>
      </c>
      <c r="C28" s="19">
        <v>1223.32</v>
      </c>
      <c r="D28" s="20">
        <v>3.056</v>
      </c>
      <c r="E28" s="21">
        <v>37.72</v>
      </c>
      <c r="F28" s="19">
        <f>ROUND(IF(B28=0,0,B28+C28+E28+D28),2)</f>
        <v>2087.02</v>
      </c>
      <c r="G28" s="22" t="str">
        <f>CONCATENATE(F28," = ",B28," + ",C28," + ",E28," + ",D28,)</f>
        <v>2087,02 = 822,92 + 1223,32 + 37,72 + 3,056</v>
      </c>
      <c r="H28" s="21">
        <v>35.85</v>
      </c>
      <c r="I28" s="19">
        <f t="shared" si="12"/>
        <v>2085.15</v>
      </c>
      <c r="J28" s="22" t="str">
        <f t="shared" si="13"/>
        <v>2085,15 = 822,92 + 1223,32 + 35,85 + 3,056</v>
      </c>
      <c r="K28" s="21"/>
      <c r="L28" s="19"/>
      <c r="M28" s="22"/>
      <c r="N28" s="21"/>
      <c r="O28" s="19"/>
      <c r="P28" s="22"/>
    </row>
    <row r="29" spans="1:16" ht="17.25" customHeight="1" x14ac:dyDescent="0.3">
      <c r="A29" s="17" t="s">
        <v>15</v>
      </c>
      <c r="B29" s="18">
        <f>$E$81</f>
        <v>822.92</v>
      </c>
      <c r="C29" s="19">
        <v>1400.77</v>
      </c>
      <c r="D29" s="20">
        <v>3.056</v>
      </c>
      <c r="E29" s="21">
        <v>37.72</v>
      </c>
      <c r="F29" s="19">
        <f>ROUND(IF(B29=0,0,B29+C29+E29+D29),2)</f>
        <v>2264.4699999999998</v>
      </c>
      <c r="G29" s="22" t="str">
        <f>CONCATENATE(F29," = ",B29," + ",C29," + ",E29," + ",D29,)</f>
        <v>2264,47 = 822,92 + 1400,77 + 37,72 + 3,056</v>
      </c>
      <c r="H29" s="21">
        <v>35.85</v>
      </c>
      <c r="I29" s="19">
        <f t="shared" si="12"/>
        <v>2262.6</v>
      </c>
      <c r="J29" s="22" t="str">
        <f t="shared" si="13"/>
        <v>2262,6 = 822,92 + 1400,77 + 35,85 + 3,056</v>
      </c>
      <c r="K29" s="21"/>
      <c r="L29" s="19"/>
      <c r="M29" s="22"/>
      <c r="N29" s="21"/>
      <c r="O29" s="19"/>
      <c r="P29" s="22"/>
    </row>
    <row r="30" spans="1:16" ht="17.25" customHeight="1" x14ac:dyDescent="0.3">
      <c r="A30" s="39" t="s">
        <v>22</v>
      </c>
      <c r="B30" s="18"/>
      <c r="C30" s="40"/>
      <c r="D30" s="20"/>
      <c r="E30" s="41"/>
      <c r="F30" s="19"/>
      <c r="G30" s="22"/>
      <c r="H30" s="41"/>
      <c r="I30" s="19"/>
      <c r="J30" s="22"/>
      <c r="K30" s="41"/>
      <c r="L30" s="19"/>
      <c r="M30" s="22"/>
      <c r="N30" s="41"/>
      <c r="O30" s="19"/>
      <c r="P30" s="22"/>
    </row>
    <row r="31" spans="1:16" ht="17.25" customHeight="1" x14ac:dyDescent="0.3">
      <c r="A31" s="17" t="s">
        <v>12</v>
      </c>
      <c r="B31" s="18">
        <f>$E$82</f>
        <v>1729.07</v>
      </c>
      <c r="C31" s="19">
        <v>856.71</v>
      </c>
      <c r="D31" s="20">
        <v>3.056</v>
      </c>
      <c r="E31" s="21">
        <v>79.260000000000005</v>
      </c>
      <c r="F31" s="19">
        <f>ROUND(IF(B31=0,0,B31+C31+E31+D31),2)</f>
        <v>2668.1</v>
      </c>
      <c r="G31" s="22" t="str">
        <f>CONCATENATE(F31," = ",B31," + ",C31," + ",E31," + ",D31,)</f>
        <v>2668,1 = 1729,07 + 856,71 + 79,26 + 3,056</v>
      </c>
      <c r="H31" s="21">
        <v>75.319999999999993</v>
      </c>
      <c r="I31" s="19">
        <f t="shared" si="12"/>
        <v>2664.16</v>
      </c>
      <c r="J31" s="22" t="str">
        <f t="shared" si="13"/>
        <v>2664,16 = 1729,07 + 856,71 + 75,32 + 3,056</v>
      </c>
      <c r="K31" s="21"/>
      <c r="L31" s="19"/>
      <c r="M31" s="22"/>
      <c r="N31" s="21"/>
      <c r="O31" s="19"/>
      <c r="P31" s="22"/>
    </row>
    <row r="32" spans="1:16" ht="17.25" customHeight="1" x14ac:dyDescent="0.3">
      <c r="A32" s="17" t="s">
        <v>13</v>
      </c>
      <c r="B32" s="18">
        <f>$E$82</f>
        <v>1729.07</v>
      </c>
      <c r="C32" s="19">
        <v>1182.68</v>
      </c>
      <c r="D32" s="20">
        <v>3.056</v>
      </c>
      <c r="E32" s="21">
        <v>79.260000000000005</v>
      </c>
      <c r="F32" s="19">
        <f>ROUND(IF(B32=0,0,B32+C32+E32+D32),2)</f>
        <v>2994.07</v>
      </c>
      <c r="G32" s="22" t="str">
        <f>CONCATENATE(F32," = ",B32," + ",C32," + ",E32," + ",D32,)</f>
        <v>2994,07 = 1729,07 + 1182,68 + 79,26 + 3,056</v>
      </c>
      <c r="H32" s="21">
        <v>75.319999999999993</v>
      </c>
      <c r="I32" s="19">
        <f t="shared" si="12"/>
        <v>2990.13</v>
      </c>
      <c r="J32" s="22" t="str">
        <f t="shared" si="13"/>
        <v>2990,13 = 1729,07 + 1182,68 + 75,32 + 3,056</v>
      </c>
      <c r="K32" s="21"/>
      <c r="L32" s="19"/>
      <c r="M32" s="22"/>
      <c r="N32" s="21"/>
      <c r="O32" s="19"/>
      <c r="P32" s="22"/>
    </row>
    <row r="33" spans="1:16" ht="17.25" customHeight="1" x14ac:dyDescent="0.3">
      <c r="A33" s="17" t="s">
        <v>14</v>
      </c>
      <c r="B33" s="18">
        <f>$E$82</f>
        <v>1729.07</v>
      </c>
      <c r="C33" s="19">
        <v>1223.32</v>
      </c>
      <c r="D33" s="20">
        <v>3.056</v>
      </c>
      <c r="E33" s="21">
        <v>79.260000000000005</v>
      </c>
      <c r="F33" s="19">
        <f>ROUND(IF(B33=0,0,B33+C33+E33+D33),2)</f>
        <v>3034.71</v>
      </c>
      <c r="G33" s="22" t="str">
        <f>CONCATENATE(F33," = ",B33," + ",C33," + ",E33," + ",D33,)</f>
        <v>3034,71 = 1729,07 + 1223,32 + 79,26 + 3,056</v>
      </c>
      <c r="H33" s="21">
        <v>75.319999999999993</v>
      </c>
      <c r="I33" s="19">
        <f t="shared" si="12"/>
        <v>3030.77</v>
      </c>
      <c r="J33" s="22" t="str">
        <f t="shared" si="13"/>
        <v>3030,77 = 1729,07 + 1223,32 + 75,32 + 3,056</v>
      </c>
      <c r="K33" s="21"/>
      <c r="L33" s="19"/>
      <c r="M33" s="22"/>
      <c r="N33" s="21"/>
      <c r="O33" s="19"/>
      <c r="P33" s="22"/>
    </row>
    <row r="34" spans="1:16" ht="17.25" customHeight="1" x14ac:dyDescent="0.3">
      <c r="A34" s="17" t="s">
        <v>15</v>
      </c>
      <c r="B34" s="18">
        <f>$E$82</f>
        <v>1729.07</v>
      </c>
      <c r="C34" s="19">
        <v>1400.77</v>
      </c>
      <c r="D34" s="20">
        <v>3.056</v>
      </c>
      <c r="E34" s="21">
        <v>79.260000000000005</v>
      </c>
      <c r="F34" s="19">
        <f>ROUND(IF(B34=0,0,B34+C34+E34+D34),2)</f>
        <v>3212.16</v>
      </c>
      <c r="G34" s="22" t="str">
        <f>CONCATENATE(F34," = ",B34," + ",C34," + ",E34," + ",D34,)</f>
        <v>3212,16 = 1729,07 + 1400,77 + 79,26 + 3,056</v>
      </c>
      <c r="H34" s="21">
        <v>75.319999999999993</v>
      </c>
      <c r="I34" s="19">
        <f t="shared" si="12"/>
        <v>3208.22</v>
      </c>
      <c r="J34" s="22" t="str">
        <f t="shared" si="13"/>
        <v>3208,22 = 1729,07 + 1400,77 + 75,32 + 3,056</v>
      </c>
      <c r="K34" s="21"/>
      <c r="L34" s="19"/>
      <c r="M34" s="22"/>
      <c r="N34" s="21"/>
      <c r="O34" s="19"/>
      <c r="P34" s="22"/>
    </row>
    <row r="35" spans="1:16" ht="17.25" customHeight="1" x14ac:dyDescent="0.3">
      <c r="A35" s="39" t="s">
        <v>23</v>
      </c>
      <c r="B35" s="18"/>
      <c r="C35" s="19"/>
      <c r="D35" s="20"/>
      <c r="E35" s="41"/>
      <c r="F35" s="19"/>
      <c r="G35" s="22"/>
      <c r="H35" s="41"/>
      <c r="I35" s="19"/>
      <c r="J35" s="22"/>
      <c r="K35" s="41"/>
      <c r="L35" s="19"/>
      <c r="M35" s="22"/>
      <c r="N35" s="41"/>
      <c r="O35" s="19"/>
      <c r="P35" s="22"/>
    </row>
    <row r="36" spans="1:16" ht="17.25" customHeight="1" x14ac:dyDescent="0.3">
      <c r="A36" s="17" t="s">
        <v>12</v>
      </c>
      <c r="B36" s="18">
        <f>$E$83</f>
        <v>3814.29</v>
      </c>
      <c r="C36" s="19">
        <v>856.71</v>
      </c>
      <c r="D36" s="20">
        <v>3.056</v>
      </c>
      <c r="E36" s="21">
        <v>174.84</v>
      </c>
      <c r="F36" s="19">
        <f>ROUND(IF(B36=0,0,B36+C36+E36+D36),2)</f>
        <v>4848.8999999999996</v>
      </c>
      <c r="G36" s="22" t="str">
        <f>CONCATENATE(F36," = ",B36," + ",C36," + ",E36," + ",D36,)</f>
        <v>4848,9 = 3814,29 + 856,71 + 174,84 + 3,056</v>
      </c>
      <c r="H36" s="21">
        <v>166.16</v>
      </c>
      <c r="I36" s="19">
        <f t="shared" si="12"/>
        <v>4840.22</v>
      </c>
      <c r="J36" s="22" t="str">
        <f t="shared" si="13"/>
        <v>4840,22 = 3814,29 + 856,71 + 166,16 + 3,056</v>
      </c>
      <c r="K36" s="21"/>
      <c r="L36" s="19"/>
      <c r="M36" s="22"/>
      <c r="N36" s="21"/>
      <c r="O36" s="19"/>
      <c r="P36" s="22"/>
    </row>
    <row r="37" spans="1:16" ht="17.25" customHeight="1" x14ac:dyDescent="0.3">
      <c r="A37" s="17" t="s">
        <v>13</v>
      </c>
      <c r="B37" s="18">
        <f>$E$83</f>
        <v>3814.29</v>
      </c>
      <c r="C37" s="19">
        <v>1182.68</v>
      </c>
      <c r="D37" s="20">
        <v>3.056</v>
      </c>
      <c r="E37" s="21">
        <v>174.84</v>
      </c>
      <c r="F37" s="19">
        <f>ROUND(IF(B37=0,0,B37+C37+E37+D37),2)</f>
        <v>5174.87</v>
      </c>
      <c r="G37" s="22" t="str">
        <f>CONCATENATE(F37," = ",B37," + ",C37," + ",E37," + ",D37,)</f>
        <v>5174,87 = 3814,29 + 1182,68 + 174,84 + 3,056</v>
      </c>
      <c r="H37" s="21">
        <v>166.16</v>
      </c>
      <c r="I37" s="19">
        <f t="shared" si="12"/>
        <v>5166.1899999999996</v>
      </c>
      <c r="J37" s="22" t="str">
        <f t="shared" si="13"/>
        <v>5166,19 = 3814,29 + 1182,68 + 166,16 + 3,056</v>
      </c>
      <c r="K37" s="21"/>
      <c r="L37" s="19"/>
      <c r="M37" s="22"/>
      <c r="N37" s="21"/>
      <c r="O37" s="19"/>
      <c r="P37" s="22"/>
    </row>
    <row r="38" spans="1:16" ht="17.25" customHeight="1" x14ac:dyDescent="0.3">
      <c r="A38" s="17" t="s">
        <v>14</v>
      </c>
      <c r="B38" s="18">
        <f>$E$83</f>
        <v>3814.29</v>
      </c>
      <c r="C38" s="19">
        <v>1223.32</v>
      </c>
      <c r="D38" s="20">
        <v>3.056</v>
      </c>
      <c r="E38" s="21">
        <v>174.84</v>
      </c>
      <c r="F38" s="19">
        <f>ROUND(IF(B38=0,0,B38+C38+E38+D38),2)</f>
        <v>5215.51</v>
      </c>
      <c r="G38" s="22" t="str">
        <f>CONCATENATE(F38," = ",B38," + ",C38," + ",E38," + ",D38,)</f>
        <v>5215,51 = 3814,29 + 1223,32 + 174,84 + 3,056</v>
      </c>
      <c r="H38" s="21">
        <v>166.16</v>
      </c>
      <c r="I38" s="19">
        <f t="shared" si="12"/>
        <v>5206.83</v>
      </c>
      <c r="J38" s="22" t="str">
        <f t="shared" si="13"/>
        <v>5206,83 = 3814,29 + 1223,32 + 166,16 + 3,056</v>
      </c>
      <c r="K38" s="21"/>
      <c r="L38" s="19"/>
      <c r="M38" s="22"/>
      <c r="N38" s="21"/>
      <c r="O38" s="19"/>
      <c r="P38" s="22"/>
    </row>
    <row r="39" spans="1:16" ht="17.25" customHeight="1" x14ac:dyDescent="0.3">
      <c r="A39" s="17" t="s">
        <v>15</v>
      </c>
      <c r="B39" s="18">
        <f>$E$83</f>
        <v>3814.29</v>
      </c>
      <c r="C39" s="19">
        <v>1400.77</v>
      </c>
      <c r="D39" s="20">
        <v>3.056</v>
      </c>
      <c r="E39" s="21">
        <v>174.84</v>
      </c>
      <c r="F39" s="19">
        <f>ROUND(IF(B39=0,0,B39+C39+E39+D39),2)</f>
        <v>5392.96</v>
      </c>
      <c r="G39" s="22" t="str">
        <f>CONCATENATE(F39," = ",B39," + ",C39," + ",E39," + ",D39,)</f>
        <v>5392,96 = 3814,29 + 1400,77 + 174,84 + 3,056</v>
      </c>
      <c r="H39" s="21">
        <v>166.16</v>
      </c>
      <c r="I39" s="19">
        <f t="shared" si="12"/>
        <v>5384.28</v>
      </c>
      <c r="J39" s="22" t="str">
        <f t="shared" si="13"/>
        <v>5384,28 = 3814,29 + 1400,77 + 166,16 + 3,056</v>
      </c>
      <c r="K39" s="21"/>
      <c r="L39" s="19"/>
      <c r="M39" s="22"/>
      <c r="N39" s="21"/>
      <c r="O39" s="19"/>
      <c r="P39" s="22"/>
    </row>
    <row r="40" spans="1:16" ht="17.25" customHeight="1" x14ac:dyDescent="0.3">
      <c r="A40" s="42" t="s">
        <v>24</v>
      </c>
      <c r="B40" s="18"/>
      <c r="C40" s="19"/>
      <c r="D40" s="20"/>
      <c r="E40" s="41"/>
      <c r="F40" s="19"/>
      <c r="G40" s="22"/>
      <c r="H40" s="43"/>
      <c r="I40" s="19"/>
      <c r="J40" s="22"/>
      <c r="K40" s="43"/>
      <c r="L40" s="19"/>
      <c r="M40" s="22"/>
      <c r="N40" s="43"/>
      <c r="O40" s="19"/>
      <c r="P40" s="22"/>
    </row>
    <row r="41" spans="1:16" ht="17.25" customHeight="1" x14ac:dyDescent="0.3">
      <c r="A41" s="39" t="s">
        <v>21</v>
      </c>
      <c r="B41" s="18"/>
      <c r="C41" s="19"/>
      <c r="D41" s="20"/>
      <c r="E41" s="41"/>
      <c r="F41" s="19"/>
      <c r="G41" s="22"/>
      <c r="H41" s="41"/>
      <c r="I41" s="19"/>
      <c r="J41" s="22"/>
      <c r="K41" s="41"/>
      <c r="L41" s="19"/>
      <c r="M41" s="22"/>
      <c r="N41" s="41"/>
      <c r="O41" s="19"/>
      <c r="P41" s="22"/>
    </row>
    <row r="42" spans="1:16" ht="17.25" customHeight="1" x14ac:dyDescent="0.3">
      <c r="A42" s="17" t="s">
        <v>12</v>
      </c>
      <c r="B42" s="18">
        <f>$E$85</f>
        <v>822.92</v>
      </c>
      <c r="C42" s="19">
        <v>856.71</v>
      </c>
      <c r="D42" s="20">
        <v>3.056</v>
      </c>
      <c r="E42" s="21">
        <v>37.72</v>
      </c>
      <c r="F42" s="19">
        <f>ROUND(IF(B42=0,0,B42+C42+E42+D42),2)</f>
        <v>1720.41</v>
      </c>
      <c r="G42" s="22" t="str">
        <f>CONCATENATE(F42," = ",B42," + ",C42," + ",E42," + ",D42,)</f>
        <v>1720,41 = 822,92 + 856,71 + 37,72 + 3,056</v>
      </c>
      <c r="H42" s="21">
        <v>35.85</v>
      </c>
      <c r="I42" s="19">
        <f t="shared" si="12"/>
        <v>1718.54</v>
      </c>
      <c r="J42" s="22" t="str">
        <f t="shared" si="13"/>
        <v>1718,54 = 822,92 + 856,71 + 35,85 + 3,056</v>
      </c>
      <c r="K42" s="21"/>
      <c r="L42" s="19"/>
      <c r="M42" s="22"/>
      <c r="N42" s="21"/>
      <c r="O42" s="19"/>
      <c r="P42" s="22"/>
    </row>
    <row r="43" spans="1:16" ht="17.25" customHeight="1" x14ac:dyDescent="0.3">
      <c r="A43" s="17" t="s">
        <v>13</v>
      </c>
      <c r="B43" s="18">
        <f>$E$85</f>
        <v>822.92</v>
      </c>
      <c r="C43" s="19">
        <v>1182.68</v>
      </c>
      <c r="D43" s="20">
        <v>3.056</v>
      </c>
      <c r="E43" s="21">
        <v>37.72</v>
      </c>
      <c r="F43" s="19">
        <f>ROUND(IF(B43=0,0,B43+C43+E43+D43),2)</f>
        <v>2046.38</v>
      </c>
      <c r="G43" s="22" t="str">
        <f>CONCATENATE(F43," = ",B43," + ",C43," + ",E43," + ",D43,)</f>
        <v>2046,38 = 822,92 + 1182,68 + 37,72 + 3,056</v>
      </c>
      <c r="H43" s="21">
        <v>35.85</v>
      </c>
      <c r="I43" s="19">
        <f t="shared" si="12"/>
        <v>2044.51</v>
      </c>
      <c r="J43" s="22" t="str">
        <f t="shared" si="13"/>
        <v>2044,51 = 822,92 + 1182,68 + 35,85 + 3,056</v>
      </c>
      <c r="K43" s="21"/>
      <c r="L43" s="19"/>
      <c r="M43" s="22"/>
      <c r="N43" s="21"/>
      <c r="O43" s="19"/>
      <c r="P43" s="22"/>
    </row>
    <row r="44" spans="1:16" ht="17.25" customHeight="1" x14ac:dyDescent="0.3">
      <c r="A44" s="17" t="s">
        <v>14</v>
      </c>
      <c r="B44" s="18">
        <f>$E$85</f>
        <v>822.92</v>
      </c>
      <c r="C44" s="19">
        <v>1223.32</v>
      </c>
      <c r="D44" s="20">
        <v>3.056</v>
      </c>
      <c r="E44" s="21">
        <v>37.72</v>
      </c>
      <c r="F44" s="19">
        <f>ROUND(IF(B44=0,0,B44+C44+E44+D44),2)</f>
        <v>2087.02</v>
      </c>
      <c r="G44" s="22" t="str">
        <f>CONCATENATE(F44," = ",B44," + ",C44," + ",E44," + ",D44,)</f>
        <v>2087,02 = 822,92 + 1223,32 + 37,72 + 3,056</v>
      </c>
      <c r="H44" s="21">
        <v>35.85</v>
      </c>
      <c r="I44" s="19">
        <f t="shared" si="12"/>
        <v>2085.15</v>
      </c>
      <c r="J44" s="22" t="str">
        <f t="shared" si="13"/>
        <v>2085,15 = 822,92 + 1223,32 + 35,85 + 3,056</v>
      </c>
      <c r="K44" s="21"/>
      <c r="L44" s="19"/>
      <c r="M44" s="22"/>
      <c r="N44" s="21"/>
      <c r="O44" s="19"/>
      <c r="P44" s="22"/>
    </row>
    <row r="45" spans="1:16" ht="17.25" customHeight="1" x14ac:dyDescent="0.3">
      <c r="A45" s="17" t="s">
        <v>15</v>
      </c>
      <c r="B45" s="18">
        <f>$E$85</f>
        <v>822.92</v>
      </c>
      <c r="C45" s="19">
        <v>1400.77</v>
      </c>
      <c r="D45" s="20">
        <v>3.056</v>
      </c>
      <c r="E45" s="21">
        <v>37.72</v>
      </c>
      <c r="F45" s="19">
        <f>ROUND(IF(B45=0,0,B45+C45+E45+D45),2)</f>
        <v>2264.4699999999998</v>
      </c>
      <c r="G45" s="22" t="str">
        <f>CONCATENATE(F45," = ",B45," + ",C45," + ",E45," + ",D45,)</f>
        <v>2264,47 = 822,92 + 1400,77 + 37,72 + 3,056</v>
      </c>
      <c r="H45" s="21">
        <v>35.85</v>
      </c>
      <c r="I45" s="19">
        <f t="shared" si="12"/>
        <v>2262.6</v>
      </c>
      <c r="J45" s="22" t="str">
        <f t="shared" si="13"/>
        <v>2262,6 = 822,92 + 1400,77 + 35,85 + 3,056</v>
      </c>
      <c r="K45" s="21"/>
      <c r="L45" s="19"/>
      <c r="M45" s="22"/>
      <c r="N45" s="21"/>
      <c r="O45" s="19"/>
      <c r="P45" s="22"/>
    </row>
    <row r="46" spans="1:16" ht="17.25" customHeight="1" x14ac:dyDescent="0.3">
      <c r="A46" s="39" t="s">
        <v>25</v>
      </c>
      <c r="B46" s="18"/>
      <c r="C46" s="19"/>
      <c r="D46" s="20"/>
      <c r="E46" s="41"/>
      <c r="F46" s="19"/>
      <c r="G46" s="22"/>
      <c r="H46" s="41"/>
      <c r="I46" s="19"/>
      <c r="J46" s="22"/>
      <c r="K46" s="41"/>
      <c r="L46" s="19"/>
      <c r="M46" s="22"/>
      <c r="N46" s="41"/>
      <c r="O46" s="19"/>
      <c r="P46" s="22"/>
    </row>
    <row r="47" spans="1:16" ht="17.25" customHeight="1" x14ac:dyDescent="0.3">
      <c r="A47" s="17" t="s">
        <v>12</v>
      </c>
      <c r="B47" s="18">
        <f>$E$86</f>
        <v>2658.49</v>
      </c>
      <c r="C47" s="19">
        <v>856.71</v>
      </c>
      <c r="D47" s="20">
        <v>3.056</v>
      </c>
      <c r="E47" s="21">
        <v>121.86</v>
      </c>
      <c r="F47" s="19">
        <f>ROUND(IF(B47=0,0,B47+C47+E47+D47),2)</f>
        <v>3640.12</v>
      </c>
      <c r="G47" s="22" t="str">
        <f>CONCATENATE(F47," = ",B47," + ",C47," + ",E47," + ",D47,)</f>
        <v>3640,12 = 2658,49 + 856,71 + 121,86 + 3,056</v>
      </c>
      <c r="H47" s="21">
        <v>115.81</v>
      </c>
      <c r="I47" s="19">
        <f>ROUND(IF(H47=0,0,B47+C47+D47+H47),2)</f>
        <v>3634.07</v>
      </c>
      <c r="J47" s="22" t="str">
        <f t="shared" si="13"/>
        <v>3634,07 = 2658,49 + 856,71 + 115,81 + 3,056</v>
      </c>
      <c r="K47" s="21"/>
      <c r="L47" s="19"/>
      <c r="M47" s="22"/>
      <c r="N47" s="21"/>
      <c r="O47" s="19"/>
      <c r="P47" s="22"/>
    </row>
    <row r="48" spans="1:16" ht="17.25" customHeight="1" x14ac:dyDescent="0.3">
      <c r="A48" s="17" t="s">
        <v>13</v>
      </c>
      <c r="B48" s="18">
        <f>$E$86</f>
        <v>2658.49</v>
      </c>
      <c r="C48" s="19">
        <v>1182.68</v>
      </c>
      <c r="D48" s="20">
        <v>3.056</v>
      </c>
      <c r="E48" s="21">
        <v>121.86</v>
      </c>
      <c r="F48" s="19">
        <f>ROUND(IF(B48=0,0,B48+C48+E48+D48),2)</f>
        <v>3966.09</v>
      </c>
      <c r="G48" s="22" t="str">
        <f>CONCATENATE(F48," = ",B48," + ",C48," + ",E48," + ",D48,)</f>
        <v>3966,09 = 2658,49 + 1182,68 + 121,86 + 3,056</v>
      </c>
      <c r="H48" s="21">
        <v>115.81</v>
      </c>
      <c r="I48" s="19">
        <f t="shared" si="12"/>
        <v>3960.04</v>
      </c>
      <c r="J48" s="22" t="str">
        <f t="shared" si="13"/>
        <v>3960,04 = 2658,49 + 1182,68 + 115,81 + 3,056</v>
      </c>
      <c r="K48" s="21"/>
      <c r="L48" s="19"/>
      <c r="M48" s="22"/>
      <c r="N48" s="21"/>
      <c r="O48" s="19"/>
      <c r="P48" s="22"/>
    </row>
    <row r="49" spans="1:16" ht="17.25" customHeight="1" x14ac:dyDescent="0.3">
      <c r="A49" s="17" t="s">
        <v>14</v>
      </c>
      <c r="B49" s="18">
        <f>$E$86</f>
        <v>2658.49</v>
      </c>
      <c r="C49" s="19">
        <v>1223.32</v>
      </c>
      <c r="D49" s="20">
        <v>3.056</v>
      </c>
      <c r="E49" s="21">
        <v>121.86</v>
      </c>
      <c r="F49" s="19">
        <f>ROUND(IF(B49=0,0,B49+C49+E49+D49),2)</f>
        <v>4006.73</v>
      </c>
      <c r="G49" s="22" t="str">
        <f>CONCATENATE(F49," = ",B49," + ",C49," + ",E49," + ",D49,)</f>
        <v>4006,73 = 2658,49 + 1223,32 + 121,86 + 3,056</v>
      </c>
      <c r="H49" s="21">
        <v>115.81</v>
      </c>
      <c r="I49" s="19">
        <f t="shared" si="12"/>
        <v>4000.68</v>
      </c>
      <c r="J49" s="22" t="str">
        <f t="shared" si="13"/>
        <v>4000,68 = 2658,49 + 1223,32 + 115,81 + 3,056</v>
      </c>
      <c r="K49" s="21"/>
      <c r="L49" s="19"/>
      <c r="M49" s="22"/>
      <c r="N49" s="21"/>
      <c r="O49" s="19"/>
      <c r="P49" s="22"/>
    </row>
    <row r="50" spans="1:16" ht="17.25" customHeight="1" thickBot="1" x14ac:dyDescent="0.35">
      <c r="A50" s="23" t="s">
        <v>15</v>
      </c>
      <c r="B50" s="24">
        <f>$E$86</f>
        <v>2658.49</v>
      </c>
      <c r="C50" s="25">
        <v>1400.77</v>
      </c>
      <c r="D50" s="26">
        <v>3.056</v>
      </c>
      <c r="E50" s="27">
        <v>121.86</v>
      </c>
      <c r="F50" s="25">
        <f>ROUND(IF(B50=0,0,B50+C50+E50+D50),2)</f>
        <v>4184.18</v>
      </c>
      <c r="G50" s="28" t="str">
        <f>CONCATENATE(F50," = ",B50," + ",C50," + ",E50," + ",D50,)</f>
        <v>4184,18 = 2658,49 + 1400,77 + 121,86 + 3,056</v>
      </c>
      <c r="H50" s="27">
        <v>115.81</v>
      </c>
      <c r="I50" s="25">
        <f t="shared" si="12"/>
        <v>4178.13</v>
      </c>
      <c r="J50" s="28" t="str">
        <f t="shared" si="13"/>
        <v>4178,13 = 2658,49 + 1400,77 + 115,81 + 3,056</v>
      </c>
      <c r="K50" s="27"/>
      <c r="L50" s="25"/>
      <c r="M50" s="28"/>
      <c r="N50" s="27"/>
      <c r="O50" s="25"/>
      <c r="P50" s="28"/>
    </row>
    <row r="51" spans="1:16" ht="17.25" customHeight="1" thickBot="1" x14ac:dyDescent="0.35">
      <c r="A51" s="109" t="s">
        <v>26</v>
      </c>
      <c r="B51" s="109"/>
      <c r="C51" s="109"/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</row>
    <row r="52" spans="1:16" ht="17.25" customHeight="1" x14ac:dyDescent="0.3">
      <c r="A52" s="11" t="s">
        <v>27</v>
      </c>
      <c r="B52" s="44"/>
      <c r="C52" s="45"/>
      <c r="D52" s="46"/>
      <c r="E52" s="44"/>
      <c r="F52" s="45"/>
      <c r="G52" s="47"/>
      <c r="H52" s="48"/>
      <c r="I52" s="49"/>
      <c r="J52" s="50"/>
      <c r="K52" s="51"/>
      <c r="L52" s="49"/>
      <c r="M52" s="50"/>
      <c r="N52" s="48"/>
      <c r="O52" s="49"/>
      <c r="P52" s="50"/>
    </row>
    <row r="53" spans="1:16" ht="17.25" customHeight="1" x14ac:dyDescent="0.3">
      <c r="A53" s="17" t="s">
        <v>12</v>
      </c>
      <c r="B53" s="18">
        <f>$A$76</f>
        <v>903.92</v>
      </c>
      <c r="C53" s="52">
        <v>856.71</v>
      </c>
      <c r="D53" s="20">
        <v>3.056</v>
      </c>
      <c r="E53" s="21">
        <v>41.43</v>
      </c>
      <c r="F53" s="19">
        <f t="shared" ref="F53:F57" si="14">ROUND(IF(B53=0,0,B53+C53+E53+D53),2)</f>
        <v>1805.12</v>
      </c>
      <c r="G53" s="22" t="str">
        <f>CONCATENATE(F53," = ",B53," + ",C53," + ",E53," + ",D53,)</f>
        <v>1805,12 = 903,92 + 856,71 + 41,43 + 3,056</v>
      </c>
      <c r="H53" s="21">
        <v>39.380000000000003</v>
      </c>
      <c r="I53" s="19">
        <f t="shared" ref="I53:I57" si="15">ROUND(IF(H53=0,0,B53+C53+D53+H53),2)</f>
        <v>1803.07</v>
      </c>
      <c r="J53" s="22" t="str">
        <f t="shared" ref="J53:J56" si="16">CONCATENATE(I53," = ",B53," + ",C53," + ",H53," + ",D53,)</f>
        <v>1803,07 = 903,92 + 856,71 + 39,38 + 3,056</v>
      </c>
      <c r="K53" s="21">
        <v>24.97</v>
      </c>
      <c r="L53" s="19">
        <f t="shared" ref="L53:L57" si="17">ROUND(IF(B53=0,0,B53+C53+D53+K53),2)</f>
        <v>1788.66</v>
      </c>
      <c r="M53" s="22" t="str">
        <f t="shared" ref="M53:M56" si="18">CONCATENATE(L53," = ",B53," + ",C53," + ",K53," + ",D53,)</f>
        <v>1788,66 = 903,92 + 856,71 + 24,97 + 3,056</v>
      </c>
      <c r="N53" s="21">
        <v>13.6</v>
      </c>
      <c r="O53" s="19">
        <f t="shared" ref="O53:O57" si="19">ROUND(IF(B53=0,0,B53+C53+D53+N53),2)</f>
        <v>1777.29</v>
      </c>
      <c r="P53" s="22" t="str">
        <f t="shared" ref="P53:P56" si="20">CONCATENATE(O53," = ",B53," + ",C53," + ",N53," + ",D53,)</f>
        <v>1777,29 = 903,92 + 856,71 + 13,6 + 3,056</v>
      </c>
    </row>
    <row r="54" spans="1:16" ht="17.25" customHeight="1" x14ac:dyDescent="0.3">
      <c r="A54" s="17" t="s">
        <v>13</v>
      </c>
      <c r="B54" s="18">
        <f>$A$76</f>
        <v>903.92</v>
      </c>
      <c r="C54" s="52">
        <v>1182.68</v>
      </c>
      <c r="D54" s="20">
        <v>3.056</v>
      </c>
      <c r="E54" s="21">
        <v>41.43</v>
      </c>
      <c r="F54" s="19">
        <f t="shared" si="14"/>
        <v>2131.09</v>
      </c>
      <c r="G54" s="22" t="str">
        <f>CONCATENATE(F54," = ",B54," + ",C54," + ",E54," + ",D54,)</f>
        <v>2131,09 = 903,92 + 1182,68 + 41,43 + 3,056</v>
      </c>
      <c r="H54" s="21">
        <v>39.380000000000003</v>
      </c>
      <c r="I54" s="19">
        <f t="shared" si="15"/>
        <v>2129.04</v>
      </c>
      <c r="J54" s="22" t="str">
        <f t="shared" si="16"/>
        <v>2129,04 = 903,92 + 1182,68 + 39,38 + 3,056</v>
      </c>
      <c r="K54" s="21">
        <v>24.97</v>
      </c>
      <c r="L54" s="19">
        <f t="shared" si="17"/>
        <v>2114.63</v>
      </c>
      <c r="M54" s="22" t="str">
        <f t="shared" si="18"/>
        <v>2114,63 = 903,92 + 1182,68 + 24,97 + 3,056</v>
      </c>
      <c r="N54" s="21">
        <v>13.6</v>
      </c>
      <c r="O54" s="19">
        <f t="shared" si="19"/>
        <v>2103.2600000000002</v>
      </c>
      <c r="P54" s="22" t="str">
        <f t="shared" si="20"/>
        <v>2103,26 = 903,92 + 1182,68 + 13,6 + 3,056</v>
      </c>
    </row>
    <row r="55" spans="1:16" ht="17.25" customHeight="1" x14ac:dyDescent="0.3">
      <c r="A55" s="17" t="s">
        <v>14</v>
      </c>
      <c r="B55" s="18">
        <f>$A$76</f>
        <v>903.92</v>
      </c>
      <c r="C55" s="52">
        <v>1223.32</v>
      </c>
      <c r="D55" s="20">
        <v>3.056</v>
      </c>
      <c r="E55" s="21">
        <v>41.43</v>
      </c>
      <c r="F55" s="19">
        <f t="shared" si="14"/>
        <v>2171.73</v>
      </c>
      <c r="G55" s="22" t="str">
        <f>CONCATENATE(F55," = ",B55," + ",C55," + ",E55," + ",D55,)</f>
        <v>2171,73 = 903,92 + 1223,32 + 41,43 + 3,056</v>
      </c>
      <c r="H55" s="21">
        <v>39.380000000000003</v>
      </c>
      <c r="I55" s="19">
        <f t="shared" si="15"/>
        <v>2169.6799999999998</v>
      </c>
      <c r="J55" s="22" t="str">
        <f t="shared" si="16"/>
        <v>2169,68 = 903,92 + 1223,32 + 39,38 + 3,056</v>
      </c>
      <c r="K55" s="21">
        <v>24.97</v>
      </c>
      <c r="L55" s="19">
        <f t="shared" si="17"/>
        <v>2155.27</v>
      </c>
      <c r="M55" s="22" t="str">
        <f t="shared" si="18"/>
        <v>2155,27 = 903,92 + 1223,32 + 24,97 + 3,056</v>
      </c>
      <c r="N55" s="21">
        <v>13.6</v>
      </c>
      <c r="O55" s="19">
        <f t="shared" si="19"/>
        <v>2143.9</v>
      </c>
      <c r="P55" s="22" t="str">
        <f t="shared" si="20"/>
        <v>2143,9 = 903,92 + 1223,32 + 13,6 + 3,056</v>
      </c>
    </row>
    <row r="56" spans="1:16" ht="17.25" customHeight="1" x14ac:dyDescent="0.3">
      <c r="A56" s="17" t="s">
        <v>15</v>
      </c>
      <c r="B56" s="18">
        <f>$A$76</f>
        <v>903.92</v>
      </c>
      <c r="C56" s="52">
        <v>1400.77</v>
      </c>
      <c r="D56" s="20">
        <v>3.056</v>
      </c>
      <c r="E56" s="21">
        <v>41.43</v>
      </c>
      <c r="F56" s="19">
        <f t="shared" si="14"/>
        <v>2349.1799999999998</v>
      </c>
      <c r="G56" s="22" t="str">
        <f>CONCATENATE(F56," = ",B56," + ",C56," + ",E56," + ",D56,)</f>
        <v>2349,18 = 903,92 + 1400,77 + 41,43 + 3,056</v>
      </c>
      <c r="H56" s="21">
        <v>39.380000000000003</v>
      </c>
      <c r="I56" s="19">
        <f t="shared" si="15"/>
        <v>2347.13</v>
      </c>
      <c r="J56" s="22" t="str">
        <f t="shared" si="16"/>
        <v>2347,13 = 903,92 + 1400,77 + 39,38 + 3,056</v>
      </c>
      <c r="K56" s="21">
        <v>24.97</v>
      </c>
      <c r="L56" s="19">
        <f t="shared" si="17"/>
        <v>2332.7199999999998</v>
      </c>
      <c r="M56" s="22" t="str">
        <f t="shared" si="18"/>
        <v>2332,72 = 903,92 + 1400,77 + 24,97 + 3,056</v>
      </c>
      <c r="N56" s="21">
        <v>13.6</v>
      </c>
      <c r="O56" s="19">
        <f t="shared" si="19"/>
        <v>2321.35</v>
      </c>
      <c r="P56" s="22" t="str">
        <f t="shared" si="20"/>
        <v>2321,35 = 903,92 + 1400,77 + 13,6 + 3,056</v>
      </c>
    </row>
    <row r="57" spans="1:16" ht="17.25" customHeight="1" x14ac:dyDescent="0.3">
      <c r="A57" s="17" t="s">
        <v>28</v>
      </c>
      <c r="B57" s="18">
        <f>A78</f>
        <v>528769.43999999994</v>
      </c>
      <c r="C57" s="53"/>
      <c r="D57" s="54"/>
      <c r="E57" s="21">
        <v>24238.26</v>
      </c>
      <c r="F57" s="19">
        <f t="shared" si="14"/>
        <v>553007.69999999995</v>
      </c>
      <c r="G57" s="22" t="str">
        <f>CONCATENATE(F57," = ",B57," + ",E57,)</f>
        <v>553007,7 = 528769,44 + 24238,26</v>
      </c>
      <c r="H57" s="21">
        <v>23034.25</v>
      </c>
      <c r="I57" s="19">
        <f t="shared" si="15"/>
        <v>551803.68999999994</v>
      </c>
      <c r="J57" s="22" t="str">
        <f>CONCATENATE(I57," = ",B57,," + ",H57,,)</f>
        <v>551803,69 = 528769,44 + 23034,25</v>
      </c>
      <c r="K57" s="21">
        <v>14606.2</v>
      </c>
      <c r="L57" s="19">
        <f t="shared" si="17"/>
        <v>543375.64</v>
      </c>
      <c r="M57" s="22" t="str">
        <f>CONCATENATE(L57," = ",B57," + ",K57)</f>
        <v>543375,64 = 528769,44 + 14606,2</v>
      </c>
      <c r="N57" s="21">
        <v>7953.75</v>
      </c>
      <c r="O57" s="19">
        <f t="shared" si="19"/>
        <v>536723.18999999994</v>
      </c>
      <c r="P57" s="22" t="str">
        <f>CONCATENATE(O57," = ",B57," + ",N57)</f>
        <v>536723,19 = 528769,44 + 7953,75</v>
      </c>
    </row>
    <row r="58" spans="1:16" ht="17.25" customHeight="1" thickBot="1" x14ac:dyDescent="0.35">
      <c r="A58" s="109" t="s">
        <v>29</v>
      </c>
      <c r="B58" s="109"/>
      <c r="C58" s="109"/>
      <c r="D58" s="109"/>
      <c r="E58" s="110"/>
      <c r="F58" s="110"/>
      <c r="G58" s="110"/>
      <c r="H58" s="109"/>
      <c r="I58" s="109"/>
      <c r="J58" s="109"/>
      <c r="K58" s="109"/>
      <c r="L58" s="109"/>
      <c r="M58" s="109"/>
      <c r="N58" s="109"/>
      <c r="O58" s="109"/>
      <c r="P58" s="109"/>
    </row>
    <row r="59" spans="1:16" ht="17.25" customHeight="1" x14ac:dyDescent="0.3">
      <c r="A59" s="55" t="s">
        <v>27</v>
      </c>
      <c r="B59" s="56"/>
      <c r="C59" s="45"/>
      <c r="D59" s="47"/>
      <c r="E59" s="44"/>
      <c r="F59" s="45"/>
      <c r="G59" s="47"/>
      <c r="H59" s="51"/>
      <c r="I59" s="49"/>
      <c r="J59" s="50"/>
      <c r="K59" s="51"/>
      <c r="L59" s="49"/>
      <c r="M59" s="50"/>
      <c r="N59" s="51"/>
      <c r="O59" s="49"/>
      <c r="P59" s="50"/>
    </row>
    <row r="60" spans="1:16" ht="17.25" customHeight="1" x14ac:dyDescent="0.3">
      <c r="A60" s="57" t="s">
        <v>12</v>
      </c>
      <c r="B60" s="58">
        <f>$A$76</f>
        <v>903.92</v>
      </c>
      <c r="C60" s="52">
        <v>85.12</v>
      </c>
      <c r="D60" s="20">
        <v>3.056</v>
      </c>
      <c r="E60" s="21">
        <v>41.43</v>
      </c>
      <c r="F60" s="19">
        <f t="shared" ref="F60:F65" si="21">ROUND(IF(B60=0,0,B60+C60+E60+D60),2)</f>
        <v>1033.53</v>
      </c>
      <c r="G60" s="22" t="str">
        <f>CONCATENATE(F60," = ",B60," + ",C60," + ",E60," + ",D60,)</f>
        <v>1033,53 = 903,92 + 85,12 + 41,43 + 3,056</v>
      </c>
      <c r="H60" s="21">
        <v>39.380000000000003</v>
      </c>
      <c r="I60" s="19">
        <f>ROUND(IF(H60=0,0,B60+C60+D60+H60),2)</f>
        <v>1031.48</v>
      </c>
      <c r="J60" s="22" t="str">
        <f t="shared" ref="J60:J64" si="22">CONCATENATE(I60," = ",B60," + ",C60," + ",H60," + ",D60,)</f>
        <v>1031,48 = 903,92 + 85,12 + 39,38 + 3,056</v>
      </c>
      <c r="K60" s="21">
        <v>24.97</v>
      </c>
      <c r="L60" s="19">
        <f t="shared" ref="L60:L65" si="23">ROUND(IF(B60=0,0,B60+C60+D60+K60),2)</f>
        <v>1017.07</v>
      </c>
      <c r="M60" s="22" t="str">
        <f t="shared" ref="M60:M64" si="24">CONCATENATE(L60," = ",B60," + ",C60," + ",K60," + ",D60,)</f>
        <v>1017,07 = 903,92 + 85,12 + 24,97 + 3,056</v>
      </c>
      <c r="N60" s="21">
        <v>13.6</v>
      </c>
      <c r="O60" s="19">
        <f t="shared" ref="O60:O65" si="25">ROUND(IF(B60=0,0,B60+C60+D60+N60),2)</f>
        <v>1005.7</v>
      </c>
      <c r="P60" s="22" t="str">
        <f t="shared" ref="P60:P64" si="26">CONCATENATE(O60," = ",B60," + ",C60," + ",N60," + ",D60,)</f>
        <v>1005,7 = 903,92 + 85,12 + 13,6 + 3,056</v>
      </c>
    </row>
    <row r="61" spans="1:16" ht="17.25" customHeight="1" x14ac:dyDescent="0.3">
      <c r="A61" s="57" t="s">
        <v>13</v>
      </c>
      <c r="B61" s="58">
        <f>$A$76</f>
        <v>903.92</v>
      </c>
      <c r="C61" s="52">
        <v>120.31</v>
      </c>
      <c r="D61" s="20">
        <v>3.056</v>
      </c>
      <c r="E61" s="21">
        <v>41.43</v>
      </c>
      <c r="F61" s="19">
        <f t="shared" si="21"/>
        <v>1068.72</v>
      </c>
      <c r="G61" s="22" t="str">
        <f>CONCATENATE(F61," = ",B61," + ",C61," + ",E61," + ",D61,)</f>
        <v>1068,72 = 903,92 + 120,31 + 41,43 + 3,056</v>
      </c>
      <c r="H61" s="21">
        <v>39.380000000000003</v>
      </c>
      <c r="I61" s="19">
        <f t="shared" ref="I61:I65" si="27">ROUND(IF(H61=0,0,B61+C61+D61+H61),2)</f>
        <v>1066.67</v>
      </c>
      <c r="J61" s="22" t="str">
        <f t="shared" si="22"/>
        <v>1066,67 = 903,92 + 120,31 + 39,38 + 3,056</v>
      </c>
      <c r="K61" s="21">
        <v>24.97</v>
      </c>
      <c r="L61" s="19">
        <f t="shared" si="23"/>
        <v>1052.26</v>
      </c>
      <c r="M61" s="22" t="str">
        <f t="shared" si="24"/>
        <v>1052,26 = 903,92 + 120,31 + 24,97 + 3,056</v>
      </c>
      <c r="N61" s="21">
        <v>13.6</v>
      </c>
      <c r="O61" s="19">
        <f t="shared" si="25"/>
        <v>1040.8900000000001</v>
      </c>
      <c r="P61" s="22" t="str">
        <f t="shared" si="26"/>
        <v>1040,89 = 903,92 + 120,31 + 13,6 + 3,056</v>
      </c>
    </row>
    <row r="62" spans="1:16" ht="17.25" customHeight="1" x14ac:dyDescent="0.3">
      <c r="A62" s="57" t="s">
        <v>14</v>
      </c>
      <c r="B62" s="58">
        <f>$A$76</f>
        <v>903.92</v>
      </c>
      <c r="C62" s="52">
        <v>192.18</v>
      </c>
      <c r="D62" s="20">
        <v>3.056</v>
      </c>
      <c r="E62" s="21">
        <v>41.43</v>
      </c>
      <c r="F62" s="19">
        <f t="shared" si="21"/>
        <v>1140.5899999999999</v>
      </c>
      <c r="G62" s="22" t="str">
        <f>CONCATENATE(F62," = ",B62," + ",C62," + ",E62," + ",D62,)</f>
        <v>1140,59 = 903,92 + 192,18 + 41,43 + 3,056</v>
      </c>
      <c r="H62" s="21">
        <v>39.380000000000003</v>
      </c>
      <c r="I62" s="19">
        <f t="shared" si="27"/>
        <v>1138.54</v>
      </c>
      <c r="J62" s="22" t="str">
        <f t="shared" si="22"/>
        <v>1138,54 = 903,92 + 192,18 + 39,38 + 3,056</v>
      </c>
      <c r="K62" s="21">
        <v>24.97</v>
      </c>
      <c r="L62" s="19">
        <f t="shared" si="23"/>
        <v>1124.1300000000001</v>
      </c>
      <c r="M62" s="22" t="str">
        <f t="shared" si="24"/>
        <v>1124,13 = 903,92 + 192,18 + 24,97 + 3,056</v>
      </c>
      <c r="N62" s="21">
        <v>13.6</v>
      </c>
      <c r="O62" s="19">
        <f t="shared" si="25"/>
        <v>1112.76</v>
      </c>
      <c r="P62" s="22" t="str">
        <f t="shared" si="26"/>
        <v>1112,76 = 903,92 + 192,18 + 13,6 + 3,056</v>
      </c>
    </row>
    <row r="63" spans="1:16" ht="17.25" customHeight="1" x14ac:dyDescent="0.3">
      <c r="A63" s="57" t="s">
        <v>15</v>
      </c>
      <c r="B63" s="58">
        <f>$A$76</f>
        <v>903.92</v>
      </c>
      <c r="C63" s="52">
        <v>335.32</v>
      </c>
      <c r="D63" s="20">
        <v>3.056</v>
      </c>
      <c r="E63" s="21">
        <v>41.43</v>
      </c>
      <c r="F63" s="19">
        <f t="shared" si="21"/>
        <v>1283.73</v>
      </c>
      <c r="G63" s="22" t="str">
        <f>CONCATENATE(F63," = ",B63," + ",C63," + ",E63," + ",D63,)</f>
        <v>1283,73 = 903,92 + 335,32 + 41,43 + 3,056</v>
      </c>
      <c r="H63" s="21">
        <v>39.380000000000003</v>
      </c>
      <c r="I63" s="19">
        <f t="shared" si="27"/>
        <v>1281.68</v>
      </c>
      <c r="J63" s="22" t="str">
        <f t="shared" si="22"/>
        <v>1281,68 = 903,92 + 335,32 + 39,38 + 3,056</v>
      </c>
      <c r="K63" s="21">
        <v>24.97</v>
      </c>
      <c r="L63" s="19">
        <f t="shared" si="23"/>
        <v>1267.27</v>
      </c>
      <c r="M63" s="22" t="str">
        <f t="shared" si="24"/>
        <v>1267,27 = 903,92 + 335,32 + 24,97 + 3,056</v>
      </c>
      <c r="N63" s="21">
        <v>13.6</v>
      </c>
      <c r="O63" s="19">
        <f t="shared" si="25"/>
        <v>1255.9000000000001</v>
      </c>
      <c r="P63" s="22" t="str">
        <f t="shared" si="26"/>
        <v>1255,9 = 903,92 + 335,32 + 13,6 + 3,056</v>
      </c>
    </row>
    <row r="64" spans="1:16" ht="17.25" customHeight="1" x14ac:dyDescent="0.3">
      <c r="A64" s="57" t="s">
        <v>30</v>
      </c>
      <c r="B64" s="58">
        <f>$A$76</f>
        <v>903.92</v>
      </c>
      <c r="C64" s="52">
        <v>0</v>
      </c>
      <c r="D64" s="20">
        <v>3.056</v>
      </c>
      <c r="E64" s="21">
        <v>41.43</v>
      </c>
      <c r="F64" s="19">
        <f t="shared" si="21"/>
        <v>948.41</v>
      </c>
      <c r="G64" s="22" t="str">
        <f>CONCATENATE(F64," = ",B64," + ",C64," + ",E64," + ",D64,)</f>
        <v>948,41 = 903,92 + 0 + 41,43 + 3,056</v>
      </c>
      <c r="H64" s="21">
        <v>39.380000000000003</v>
      </c>
      <c r="I64" s="19">
        <f t="shared" si="27"/>
        <v>946.36</v>
      </c>
      <c r="J64" s="22" t="str">
        <f t="shared" si="22"/>
        <v>946,36 = 903,92 + 0 + 39,38 + 3,056</v>
      </c>
      <c r="K64" s="21">
        <v>24.97</v>
      </c>
      <c r="L64" s="19">
        <f t="shared" si="23"/>
        <v>931.95</v>
      </c>
      <c r="M64" s="22" t="str">
        <f t="shared" si="24"/>
        <v>931,95 = 903,92 + 0 + 24,97 + 3,056</v>
      </c>
      <c r="N64" s="21">
        <v>13.6</v>
      </c>
      <c r="O64" s="19">
        <f t="shared" si="25"/>
        <v>920.58</v>
      </c>
      <c r="P64" s="22" t="str">
        <f t="shared" si="26"/>
        <v>920,58 = 903,92 + 0 + 13,6 + 3,056</v>
      </c>
    </row>
    <row r="65" spans="1:35" ht="17.25" customHeight="1" x14ac:dyDescent="0.3">
      <c r="A65" s="57" t="s">
        <v>31</v>
      </c>
      <c r="B65" s="58">
        <f>A78</f>
        <v>528769.43999999994</v>
      </c>
      <c r="C65" s="52"/>
      <c r="D65" s="20"/>
      <c r="E65" s="21">
        <v>24238.26</v>
      </c>
      <c r="F65" s="19">
        <f t="shared" si="21"/>
        <v>553007.69999999995</v>
      </c>
      <c r="G65" s="22" t="str">
        <f>CONCATENATE(F65," = ",B65," + ",E65,)</f>
        <v>553007,7 = 528769,44 + 24238,26</v>
      </c>
      <c r="H65" s="21">
        <v>23034.25</v>
      </c>
      <c r="I65" s="19">
        <f t="shared" si="27"/>
        <v>551803.68999999994</v>
      </c>
      <c r="J65" s="22" t="str">
        <f>CONCATENATE(I65," = ",B65,," + ",H65,,)</f>
        <v>551803,69 = 528769,44 + 23034,25</v>
      </c>
      <c r="K65" s="21">
        <v>14606.2</v>
      </c>
      <c r="L65" s="19">
        <f t="shared" si="23"/>
        <v>543375.64</v>
      </c>
      <c r="M65" s="22" t="str">
        <f>CONCATENATE(L65," = ",B65," + ",K65)</f>
        <v>543375,64 = 528769,44 + 14606,2</v>
      </c>
      <c r="N65" s="21">
        <v>7953.75</v>
      </c>
      <c r="O65" s="19">
        <f t="shared" si="25"/>
        <v>536723.18999999994</v>
      </c>
      <c r="P65" s="22" t="str">
        <f>CONCATENATE(O65," = ",B65," + ",N65)</f>
        <v>536723,19 = 528769,44 + 7953,75</v>
      </c>
    </row>
    <row r="66" spans="1:35" ht="17.25" customHeight="1" x14ac:dyDescent="0.3">
      <c r="A66" s="57" t="s">
        <v>32</v>
      </c>
      <c r="B66" s="59"/>
      <c r="C66" s="60"/>
      <c r="D66" s="61"/>
      <c r="E66" s="62"/>
      <c r="F66" s="63"/>
      <c r="G66" s="64"/>
      <c r="H66" s="65"/>
      <c r="I66" s="66"/>
      <c r="J66" s="67"/>
      <c r="K66" s="65"/>
      <c r="L66" s="66"/>
      <c r="M66" s="67"/>
      <c r="N66" s="65"/>
      <c r="O66" s="68"/>
      <c r="P66" s="67"/>
    </row>
    <row r="67" spans="1:35" ht="17.25" customHeight="1" x14ac:dyDescent="0.3">
      <c r="A67" s="57" t="s">
        <v>12</v>
      </c>
      <c r="B67" s="59"/>
      <c r="C67" s="69">
        <v>512656.88</v>
      </c>
      <c r="D67" s="70"/>
      <c r="E67" s="71"/>
      <c r="F67" s="69">
        <f>C67</f>
        <v>512656.88</v>
      </c>
      <c r="G67" s="22" t="str">
        <f>CONCATENATE(F67," = ",C67)</f>
        <v>512656,88 = 512656,88</v>
      </c>
      <c r="H67" s="72"/>
      <c r="I67" s="73">
        <f>C67</f>
        <v>512656.88</v>
      </c>
      <c r="J67" s="22" t="str">
        <f>CONCATENATE(I67," = ",C67,)</f>
        <v>512656,88 = 512656,88</v>
      </c>
      <c r="K67" s="72"/>
      <c r="L67" s="73">
        <f>C67</f>
        <v>512656.88</v>
      </c>
      <c r="M67" s="22" t="str">
        <f>CONCATENATE(L67," = ",C67,)</f>
        <v>512656,88 = 512656,88</v>
      </c>
      <c r="N67" s="72"/>
      <c r="O67" s="73">
        <f>C67</f>
        <v>512656.88</v>
      </c>
      <c r="P67" s="22" t="str">
        <f>CONCATENATE(O67," = ",C67,)</f>
        <v>512656,88 = 512656,88</v>
      </c>
    </row>
    <row r="68" spans="1:35" ht="17.25" customHeight="1" x14ac:dyDescent="0.3">
      <c r="A68" s="57" t="s">
        <v>13</v>
      </c>
      <c r="B68" s="59"/>
      <c r="C68" s="69">
        <v>698287.82</v>
      </c>
      <c r="D68" s="70"/>
      <c r="E68" s="71"/>
      <c r="F68" s="69">
        <f t="shared" ref="F68:F71" si="28">C68</f>
        <v>698287.82</v>
      </c>
      <c r="G68" s="22" t="str">
        <f t="shared" ref="G68:G71" si="29">CONCATENATE(F68," = ",C68)</f>
        <v>698287,82 = 698287,82</v>
      </c>
      <c r="H68" s="72"/>
      <c r="I68" s="73">
        <f t="shared" ref="I68:I70" si="30">C68</f>
        <v>698287.82</v>
      </c>
      <c r="J68" s="22" t="str">
        <f t="shared" ref="J68:J71" si="31">CONCATENATE(I68," = ",C68,)</f>
        <v>698287,82 = 698287,82</v>
      </c>
      <c r="K68" s="72"/>
      <c r="L68" s="73">
        <f t="shared" ref="L68:L71" si="32">C68</f>
        <v>698287.82</v>
      </c>
      <c r="M68" s="22" t="str">
        <f t="shared" ref="M68:M71" si="33">CONCATENATE(L68," = ",C68,)</f>
        <v>698287,82 = 698287,82</v>
      </c>
      <c r="N68" s="72"/>
      <c r="O68" s="73">
        <f t="shared" ref="O68:O71" si="34">C68</f>
        <v>698287.82</v>
      </c>
      <c r="P68" s="22" t="str">
        <f t="shared" ref="P68:P71" si="35">CONCATENATE(O68," = ",C68,)</f>
        <v>698287,82 = 698287,82</v>
      </c>
    </row>
    <row r="69" spans="1:35" ht="17.25" customHeight="1" x14ac:dyDescent="0.3">
      <c r="A69" s="57" t="s">
        <v>14</v>
      </c>
      <c r="B69" s="59"/>
      <c r="C69" s="69">
        <v>676533.75</v>
      </c>
      <c r="D69" s="74"/>
      <c r="E69" s="71"/>
      <c r="F69" s="69">
        <f t="shared" si="28"/>
        <v>676533.75</v>
      </c>
      <c r="G69" s="22" t="str">
        <f t="shared" si="29"/>
        <v>676533,75 = 676533,75</v>
      </c>
      <c r="H69" s="72"/>
      <c r="I69" s="73">
        <f t="shared" si="30"/>
        <v>676533.75</v>
      </c>
      <c r="J69" s="22" t="str">
        <f t="shared" si="31"/>
        <v>676533,75 = 676533,75</v>
      </c>
      <c r="K69" s="72"/>
      <c r="L69" s="73">
        <f t="shared" si="32"/>
        <v>676533.75</v>
      </c>
      <c r="M69" s="22" t="str">
        <f t="shared" si="33"/>
        <v>676533,75 = 676533,75</v>
      </c>
      <c r="N69" s="72"/>
      <c r="O69" s="73">
        <f t="shared" si="34"/>
        <v>676533.75</v>
      </c>
      <c r="P69" s="22" t="str">
        <f t="shared" si="35"/>
        <v>676533,75 = 676533,75</v>
      </c>
    </row>
    <row r="70" spans="1:35" ht="17.25" customHeight="1" x14ac:dyDescent="0.3">
      <c r="A70" s="57" t="s">
        <v>15</v>
      </c>
      <c r="B70" s="59"/>
      <c r="C70" s="69">
        <v>669837.42000000004</v>
      </c>
      <c r="D70" s="74"/>
      <c r="E70" s="71"/>
      <c r="F70" s="69">
        <f t="shared" si="28"/>
        <v>669837.42000000004</v>
      </c>
      <c r="G70" s="22" t="str">
        <f t="shared" si="29"/>
        <v>669837,42 = 669837,42</v>
      </c>
      <c r="H70" s="72"/>
      <c r="I70" s="73">
        <f t="shared" si="30"/>
        <v>669837.42000000004</v>
      </c>
      <c r="J70" s="22" t="str">
        <f t="shared" si="31"/>
        <v>669837,42 = 669837,42</v>
      </c>
      <c r="K70" s="72"/>
      <c r="L70" s="73">
        <f t="shared" si="32"/>
        <v>669837.42000000004</v>
      </c>
      <c r="M70" s="22" t="str">
        <f t="shared" si="33"/>
        <v>669837,42 = 669837,42</v>
      </c>
      <c r="N70" s="72"/>
      <c r="O70" s="73">
        <f t="shared" si="34"/>
        <v>669837.42000000004</v>
      </c>
      <c r="P70" s="22" t="str">
        <f t="shared" si="35"/>
        <v>669837,42 = 669837,42</v>
      </c>
    </row>
    <row r="71" spans="1:35" ht="17.25" customHeight="1" thickBot="1" x14ac:dyDescent="0.35">
      <c r="A71" s="75" t="s">
        <v>30</v>
      </c>
      <c r="B71" s="76"/>
      <c r="C71" s="77">
        <v>512656.88</v>
      </c>
      <c r="D71" s="78"/>
      <c r="E71" s="79"/>
      <c r="F71" s="77">
        <f t="shared" si="28"/>
        <v>512656.88</v>
      </c>
      <c r="G71" s="28" t="str">
        <f t="shared" si="29"/>
        <v>512656,88 = 512656,88</v>
      </c>
      <c r="H71" s="80"/>
      <c r="I71" s="81">
        <f>C71</f>
        <v>512656.88</v>
      </c>
      <c r="J71" s="28" t="str">
        <f t="shared" si="31"/>
        <v>512656,88 = 512656,88</v>
      </c>
      <c r="K71" s="80"/>
      <c r="L71" s="81">
        <f t="shared" si="32"/>
        <v>512656.88</v>
      </c>
      <c r="M71" s="28" t="str">
        <f t="shared" si="33"/>
        <v>512656,88 = 512656,88</v>
      </c>
      <c r="N71" s="80"/>
      <c r="O71" s="81">
        <f t="shared" si="34"/>
        <v>512656.88</v>
      </c>
      <c r="P71" s="28" t="str">
        <f t="shared" si="35"/>
        <v>512656,88 = 512656,88</v>
      </c>
    </row>
    <row r="72" spans="1:35" ht="33.75" customHeight="1" thickBot="1" x14ac:dyDescent="0.35">
      <c r="A72" s="111" t="s">
        <v>33</v>
      </c>
      <c r="B72" s="112"/>
      <c r="C72" s="112"/>
      <c r="D72" s="112"/>
      <c r="E72" s="112"/>
      <c r="F72" s="112"/>
      <c r="G72" s="113"/>
      <c r="H72" s="1"/>
      <c r="I72" s="1"/>
      <c r="K72" s="1"/>
      <c r="L72" s="1"/>
      <c r="N72" s="1"/>
      <c r="O72" s="1"/>
    </row>
    <row r="73" spans="1:35" ht="45.75" customHeight="1" x14ac:dyDescent="0.3">
      <c r="A73" s="114" t="s">
        <v>41</v>
      </c>
      <c r="B73" s="115"/>
      <c r="C73" s="115"/>
      <c r="D73" s="115"/>
      <c r="E73" s="115"/>
      <c r="F73" s="115"/>
      <c r="G73" s="116"/>
      <c r="H73" s="82"/>
      <c r="I73" s="82"/>
      <c r="J73" s="82"/>
      <c r="K73" s="82"/>
      <c r="L73" s="82"/>
      <c r="M73" s="82"/>
      <c r="N73" s="82"/>
      <c r="O73" s="82"/>
      <c r="P73" s="82"/>
      <c r="Q73" s="82"/>
      <c r="R73" s="82"/>
      <c r="S73" s="82"/>
      <c r="T73" s="82"/>
      <c r="U73" s="82"/>
      <c r="V73" s="82"/>
      <c r="W73" s="82"/>
      <c r="X73" s="82"/>
      <c r="Y73" s="82"/>
      <c r="Z73" s="82"/>
      <c r="AA73" s="82"/>
      <c r="AB73" s="82"/>
      <c r="AC73" s="82"/>
      <c r="AD73" s="82"/>
      <c r="AE73" s="82"/>
      <c r="AF73" s="82"/>
      <c r="AG73" s="82"/>
      <c r="AH73" s="82"/>
      <c r="AI73" s="82"/>
    </row>
    <row r="74" spans="1:35" ht="20.25" customHeight="1" x14ac:dyDescent="0.3">
      <c r="A74" s="117">
        <v>1697.07</v>
      </c>
      <c r="B74" s="118"/>
      <c r="C74" s="118"/>
      <c r="D74" s="118"/>
      <c r="E74" s="118"/>
      <c r="F74" s="118"/>
      <c r="G74" s="119"/>
      <c r="H74" s="82"/>
      <c r="I74" s="82"/>
      <c r="J74" s="82"/>
      <c r="K74" s="82"/>
      <c r="L74" s="82"/>
      <c r="M74" s="82"/>
      <c r="N74" s="82"/>
      <c r="O74" s="82"/>
      <c r="P74" s="82"/>
      <c r="Q74" s="82"/>
      <c r="R74" s="82"/>
      <c r="S74" s="82"/>
      <c r="T74" s="82"/>
      <c r="U74" s="82"/>
      <c r="V74" s="82"/>
      <c r="W74" s="82"/>
      <c r="X74" s="82"/>
      <c r="Y74" s="82"/>
      <c r="Z74" s="82"/>
      <c r="AA74" s="82"/>
      <c r="AB74" s="82"/>
      <c r="AC74" s="82"/>
      <c r="AD74" s="82"/>
      <c r="AE74" s="82"/>
      <c r="AF74" s="82"/>
      <c r="AG74" s="82"/>
      <c r="AH74" s="82"/>
      <c r="AI74" s="82"/>
    </row>
    <row r="75" spans="1:35" ht="20.25" customHeight="1" x14ac:dyDescent="0.3">
      <c r="A75" s="106" t="s">
        <v>42</v>
      </c>
      <c r="B75" s="107"/>
      <c r="C75" s="107"/>
      <c r="D75" s="107"/>
      <c r="E75" s="107"/>
      <c r="F75" s="107"/>
      <c r="G75" s="108"/>
      <c r="H75" s="82"/>
      <c r="I75" s="82"/>
      <c r="J75" s="82"/>
      <c r="K75" s="82"/>
      <c r="L75" s="82"/>
      <c r="M75" s="82"/>
      <c r="N75" s="82"/>
      <c r="O75" s="82"/>
      <c r="P75" s="82"/>
      <c r="Q75" s="82"/>
      <c r="R75" s="82"/>
      <c r="S75" s="82"/>
      <c r="T75" s="82"/>
      <c r="U75" s="82"/>
      <c r="V75" s="82"/>
      <c r="W75" s="82"/>
      <c r="X75" s="82"/>
      <c r="Y75" s="82"/>
      <c r="Z75" s="82"/>
      <c r="AA75" s="82"/>
      <c r="AB75" s="82"/>
      <c r="AC75" s="82"/>
      <c r="AD75" s="82"/>
      <c r="AE75" s="82"/>
      <c r="AF75" s="82"/>
      <c r="AG75" s="82"/>
      <c r="AH75" s="82"/>
      <c r="AI75" s="82"/>
    </row>
    <row r="76" spans="1:35" ht="20.25" customHeight="1" x14ac:dyDescent="0.3">
      <c r="A76" s="103">
        <v>903.92</v>
      </c>
      <c r="B76" s="104"/>
      <c r="C76" s="104"/>
      <c r="D76" s="104"/>
      <c r="E76" s="104"/>
      <c r="F76" s="104"/>
      <c r="G76" s="105"/>
      <c r="H76" s="82"/>
      <c r="I76" s="82"/>
      <c r="J76" s="82"/>
      <c r="K76" s="82"/>
      <c r="L76" s="82"/>
      <c r="M76" s="82"/>
      <c r="N76" s="82"/>
      <c r="O76" s="82"/>
      <c r="P76" s="82"/>
      <c r="Q76" s="82"/>
      <c r="R76" s="82"/>
      <c r="S76" s="82"/>
      <c r="T76" s="82"/>
      <c r="U76" s="82"/>
      <c r="V76" s="82"/>
      <c r="W76" s="82"/>
      <c r="X76" s="82"/>
      <c r="Y76" s="82"/>
      <c r="Z76" s="82"/>
      <c r="AA76" s="82"/>
      <c r="AB76" s="82"/>
      <c r="AC76" s="82"/>
      <c r="AD76" s="82"/>
      <c r="AE76" s="82"/>
      <c r="AF76" s="82"/>
      <c r="AG76" s="82"/>
      <c r="AH76" s="82"/>
      <c r="AI76" s="82"/>
    </row>
    <row r="77" spans="1:35" ht="20.25" customHeight="1" x14ac:dyDescent="0.3">
      <c r="A77" s="106" t="s">
        <v>43</v>
      </c>
      <c r="B77" s="107"/>
      <c r="C77" s="107"/>
      <c r="D77" s="107"/>
      <c r="E77" s="107"/>
      <c r="F77" s="107"/>
      <c r="G77" s="108"/>
      <c r="H77" s="82"/>
      <c r="I77" s="82"/>
      <c r="J77" s="82"/>
      <c r="K77" s="82"/>
      <c r="L77" s="82"/>
      <c r="M77" s="82"/>
      <c r="N77" s="82"/>
      <c r="O77" s="82"/>
      <c r="P77" s="82"/>
      <c r="Q77" s="82"/>
      <c r="R77" s="82"/>
      <c r="S77" s="82"/>
      <c r="T77" s="82"/>
      <c r="U77" s="82"/>
      <c r="V77" s="82"/>
      <c r="W77" s="82"/>
      <c r="X77" s="82"/>
      <c r="Y77" s="82"/>
      <c r="Z77" s="82"/>
      <c r="AA77" s="82"/>
      <c r="AB77" s="82"/>
      <c r="AC77" s="82"/>
      <c r="AD77" s="82"/>
      <c r="AE77" s="82"/>
      <c r="AF77" s="82"/>
      <c r="AG77" s="82"/>
      <c r="AH77" s="82"/>
      <c r="AI77" s="82"/>
    </row>
    <row r="78" spans="1:35" ht="20.25" customHeight="1" x14ac:dyDescent="0.3">
      <c r="A78" s="103">
        <v>528769.43999999994</v>
      </c>
      <c r="B78" s="104"/>
      <c r="C78" s="104"/>
      <c r="D78" s="104"/>
      <c r="E78" s="104"/>
      <c r="F78" s="104"/>
      <c r="G78" s="105"/>
      <c r="H78" s="82"/>
      <c r="I78" s="83"/>
      <c r="J78" s="82"/>
      <c r="K78" s="82"/>
      <c r="L78" s="82"/>
      <c r="M78" s="82"/>
      <c r="N78" s="82"/>
      <c r="O78" s="82"/>
      <c r="P78" s="82"/>
      <c r="Q78" s="82"/>
      <c r="R78" s="82"/>
      <c r="S78" s="82"/>
      <c r="T78" s="82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2"/>
      <c r="AG78" s="82"/>
      <c r="AH78" s="82"/>
      <c r="AI78" s="82"/>
    </row>
    <row r="79" spans="1:35" ht="62.25" customHeight="1" x14ac:dyDescent="0.3">
      <c r="A79" s="100" t="s">
        <v>34</v>
      </c>
      <c r="B79" s="101"/>
      <c r="C79" s="101"/>
      <c r="D79" s="101"/>
      <c r="E79" s="101"/>
      <c r="F79" s="101"/>
      <c r="G79" s="102"/>
      <c r="H79" s="1"/>
      <c r="I79" s="1"/>
      <c r="K79" s="1"/>
      <c r="L79" s="1"/>
      <c r="N79" s="1"/>
      <c r="O79" s="1"/>
    </row>
    <row r="80" spans="1:35" ht="22.5" customHeight="1" x14ac:dyDescent="0.3">
      <c r="A80" s="100" t="s">
        <v>35</v>
      </c>
      <c r="B80" s="101"/>
      <c r="C80" s="101"/>
      <c r="D80" s="101"/>
      <c r="E80" s="101"/>
      <c r="F80" s="101"/>
      <c r="G80" s="102"/>
      <c r="H80" s="1"/>
      <c r="I80" s="1"/>
      <c r="K80" s="1"/>
      <c r="L80" s="1"/>
      <c r="N80" s="1"/>
      <c r="O80" s="1"/>
    </row>
    <row r="81" spans="1:16" ht="24" customHeight="1" x14ac:dyDescent="0.3">
      <c r="A81" s="93" t="s">
        <v>21</v>
      </c>
      <c r="B81" s="94"/>
      <c r="C81" s="94"/>
      <c r="D81" s="84" t="s">
        <v>10</v>
      </c>
      <c r="E81" s="69">
        <v>822.92</v>
      </c>
      <c r="F81" s="94"/>
      <c r="G81" s="95"/>
      <c r="H81" s="85"/>
      <c r="I81" s="96"/>
      <c r="J81" s="96"/>
      <c r="K81" s="85"/>
      <c r="L81" s="96"/>
      <c r="M81" s="96"/>
      <c r="N81" s="85"/>
      <c r="O81" s="96"/>
      <c r="P81" s="96"/>
    </row>
    <row r="82" spans="1:16" ht="24" customHeight="1" x14ac:dyDescent="0.3">
      <c r="A82" s="93" t="s">
        <v>22</v>
      </c>
      <c r="B82" s="94"/>
      <c r="C82" s="94"/>
      <c r="D82" s="84" t="s">
        <v>10</v>
      </c>
      <c r="E82" s="69">
        <v>1729.07</v>
      </c>
      <c r="F82" s="94"/>
      <c r="G82" s="95"/>
      <c r="H82" s="85"/>
      <c r="I82" s="96"/>
      <c r="J82" s="96"/>
      <c r="K82" s="85"/>
      <c r="L82" s="96"/>
      <c r="M82" s="96"/>
      <c r="N82" s="85"/>
      <c r="O82" s="96"/>
      <c r="P82" s="96"/>
    </row>
    <row r="83" spans="1:16" ht="24" customHeight="1" x14ac:dyDescent="0.3">
      <c r="A83" s="93" t="s">
        <v>23</v>
      </c>
      <c r="B83" s="94"/>
      <c r="C83" s="94"/>
      <c r="D83" s="84" t="s">
        <v>10</v>
      </c>
      <c r="E83" s="69">
        <v>3814.29</v>
      </c>
      <c r="F83" s="94"/>
      <c r="G83" s="95"/>
      <c r="H83" s="85"/>
      <c r="I83" s="96"/>
      <c r="J83" s="96"/>
      <c r="K83" s="85"/>
      <c r="L83" s="96"/>
      <c r="M83" s="96"/>
      <c r="N83" s="85"/>
      <c r="O83" s="96"/>
      <c r="P83" s="96"/>
    </row>
    <row r="84" spans="1:16" ht="24" customHeight="1" x14ac:dyDescent="0.3">
      <c r="A84" s="100" t="s">
        <v>36</v>
      </c>
      <c r="B84" s="101"/>
      <c r="C84" s="101"/>
      <c r="D84" s="101"/>
      <c r="E84" s="101"/>
      <c r="F84" s="101"/>
      <c r="G84" s="102"/>
      <c r="H84" s="86"/>
      <c r="I84" s="86"/>
      <c r="J84" s="86"/>
      <c r="K84" s="86"/>
      <c r="L84" s="86"/>
      <c r="M84" s="86"/>
      <c r="N84" s="86"/>
      <c r="O84" s="86"/>
      <c r="P84" s="86"/>
    </row>
    <row r="85" spans="1:16" ht="24" customHeight="1" x14ac:dyDescent="0.3">
      <c r="A85" s="93" t="s">
        <v>21</v>
      </c>
      <c r="B85" s="94"/>
      <c r="C85" s="94"/>
      <c r="D85" s="84" t="s">
        <v>10</v>
      </c>
      <c r="E85" s="69">
        <v>822.92</v>
      </c>
      <c r="F85" s="94"/>
      <c r="G85" s="95"/>
      <c r="H85" s="85"/>
      <c r="I85" s="96"/>
      <c r="J85" s="96"/>
      <c r="K85" s="85"/>
      <c r="L85" s="96"/>
      <c r="M85" s="96"/>
      <c r="N85" s="85"/>
      <c r="O85" s="96"/>
      <c r="P85" s="96"/>
    </row>
    <row r="86" spans="1:16" ht="24" customHeight="1" thickBot="1" x14ac:dyDescent="0.35">
      <c r="A86" s="97" t="s">
        <v>25</v>
      </c>
      <c r="B86" s="98"/>
      <c r="C86" s="98"/>
      <c r="D86" s="87" t="s">
        <v>10</v>
      </c>
      <c r="E86" s="69">
        <v>2658.49</v>
      </c>
      <c r="F86" s="98"/>
      <c r="G86" s="99"/>
      <c r="H86" s="85"/>
      <c r="I86" s="96"/>
      <c r="J86" s="96"/>
      <c r="K86" s="85"/>
      <c r="L86" s="96"/>
      <c r="M86" s="96"/>
      <c r="N86" s="85"/>
      <c r="O86" s="96"/>
      <c r="P86" s="96"/>
    </row>
    <row r="87" spans="1:16" ht="18.75" customHeight="1" x14ac:dyDescent="0.3">
      <c r="A87" s="92" t="s">
        <v>37</v>
      </c>
      <c r="B87" s="92"/>
      <c r="C87" s="92"/>
      <c r="D87" s="92"/>
      <c r="E87" s="92"/>
      <c r="F87" s="88"/>
      <c r="G87" s="88"/>
      <c r="H87" s="89"/>
      <c r="I87" s="88"/>
      <c r="J87" s="88"/>
      <c r="K87" s="89"/>
      <c r="L87" s="88"/>
      <c r="M87" s="88"/>
      <c r="N87" s="89"/>
      <c r="O87" s="88"/>
      <c r="P87" s="88"/>
    </row>
    <row r="88" spans="1:16" ht="18.75" customHeight="1" x14ac:dyDescent="0.3">
      <c r="A88" s="90"/>
      <c r="B88" s="90"/>
      <c r="C88" s="90"/>
      <c r="D88" s="90"/>
      <c r="E88" s="90"/>
      <c r="F88" s="90"/>
      <c r="G88" s="90"/>
      <c r="H88" s="90"/>
      <c r="I88" s="90"/>
      <c r="J88" s="90"/>
      <c r="K88" s="90"/>
      <c r="L88" s="90"/>
      <c r="M88" s="90"/>
      <c r="N88" s="90"/>
      <c r="O88" s="90"/>
      <c r="P88" s="90"/>
    </row>
    <row r="89" spans="1:16" ht="18.75" customHeight="1" x14ac:dyDescent="0.3">
      <c r="A89" s="90"/>
      <c r="B89" s="90"/>
      <c r="C89" s="90"/>
      <c r="D89" s="90"/>
      <c r="E89" s="90"/>
      <c r="F89" s="90"/>
      <c r="G89" s="90"/>
      <c r="H89" s="90"/>
      <c r="I89" s="90"/>
      <c r="J89" s="90"/>
      <c r="K89" s="90"/>
      <c r="L89" s="90"/>
      <c r="M89" s="90"/>
      <c r="N89" s="90"/>
      <c r="O89" s="90"/>
      <c r="P89" s="90"/>
    </row>
  </sheetData>
  <mergeCells count="53">
    <mergeCell ref="A1:P1"/>
    <mergeCell ref="A3:A4"/>
    <mergeCell ref="B3:B4"/>
    <mergeCell ref="C3:C4"/>
    <mergeCell ref="D3:D4"/>
    <mergeCell ref="E3:G3"/>
    <mergeCell ref="H3:J3"/>
    <mergeCell ref="K3:M3"/>
    <mergeCell ref="N3:P3"/>
    <mergeCell ref="A75:G75"/>
    <mergeCell ref="A6:P6"/>
    <mergeCell ref="A11:P11"/>
    <mergeCell ref="A12:P12"/>
    <mergeCell ref="A17:P17"/>
    <mergeCell ref="A22:P22"/>
    <mergeCell ref="A23:P23"/>
    <mergeCell ref="A51:P51"/>
    <mergeCell ref="A58:P58"/>
    <mergeCell ref="A72:G72"/>
    <mergeCell ref="A73:G73"/>
    <mergeCell ref="A74:G74"/>
    <mergeCell ref="A76:G76"/>
    <mergeCell ref="A77:G77"/>
    <mergeCell ref="A78:G78"/>
    <mergeCell ref="A79:G79"/>
    <mergeCell ref="A80:G80"/>
    <mergeCell ref="A84:G84"/>
    <mergeCell ref="I81:J81"/>
    <mergeCell ref="L81:M81"/>
    <mergeCell ref="O81:P81"/>
    <mergeCell ref="A82:C82"/>
    <mergeCell ref="F82:G82"/>
    <mergeCell ref="I82:J82"/>
    <mergeCell ref="L82:M82"/>
    <mergeCell ref="O82:P82"/>
    <mergeCell ref="A81:C81"/>
    <mergeCell ref="F81:G81"/>
    <mergeCell ref="A83:C83"/>
    <mergeCell ref="F83:G83"/>
    <mergeCell ref="I83:J83"/>
    <mergeCell ref="L83:M83"/>
    <mergeCell ref="O83:P83"/>
    <mergeCell ref="O85:P85"/>
    <mergeCell ref="A86:C86"/>
    <mergeCell ref="F86:G86"/>
    <mergeCell ref="I86:J86"/>
    <mergeCell ref="L86:M86"/>
    <mergeCell ref="O86:P86"/>
    <mergeCell ref="A87:E87"/>
    <mergeCell ref="A85:C85"/>
    <mergeCell ref="F85:G85"/>
    <mergeCell ref="I85:J85"/>
    <mergeCell ref="L85:M85"/>
  </mergeCells>
  <printOptions horizontalCentered="1"/>
  <pageMargins left="0.27559055118110237" right="0" top="0.19685039370078741" bottom="0.19685039370078741" header="0" footer="0"/>
  <pageSetup paperSize="9" scale="21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Прогноз</vt:lpstr>
      <vt:lpstr>Прогноз!Заголовки_для_печати</vt:lpstr>
      <vt:lpstr>Прогноз!Область_печати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Яфасова Анастасия Шамильевна</dc:creator>
  <cp:lastModifiedBy>Ридель Екатерина Игоревна</cp:lastModifiedBy>
  <dcterms:created xsi:type="dcterms:W3CDTF">2015-12-17T11:02:19Z</dcterms:created>
  <dcterms:modified xsi:type="dcterms:W3CDTF">2015-12-18T03:50:44Z</dcterms:modified>
</cp:coreProperties>
</file>